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Workgroups\GAS\AGSC\Common\TLRR\data\Files\QUARTERLY DAMAGE REPORT\2025 Damage Billing Reports\05 May Damage Report\"/>
    </mc:Choice>
  </mc:AlternateContent>
  <xr:revisionPtr revIDLastSave="0" documentId="8_{0CB6AD71-6ABF-40B4-8A00-B98222D803D4}" xr6:coauthVersionLast="47" xr6:coauthVersionMax="47" xr10:uidLastSave="{00000000-0000-0000-0000-000000000000}"/>
  <bookViews>
    <workbookView xWindow="-108" yWindow="-108" windowWidth="23256" windowHeight="12456" xr2:uid="{771C43F6-E691-4376-BEEC-CB2595559A40}"/>
  </bookViews>
  <sheets>
    <sheet name="Sheet1" sheetId="1" r:id="rId1"/>
  </sheet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0" i="1" l="1"/>
  <c r="D40" i="1"/>
  <c r="E40" i="1"/>
  <c r="F40" i="1" s="1"/>
  <c r="G40" i="1"/>
  <c r="I40" i="1" s="1"/>
  <c r="J40" i="1"/>
  <c r="D41" i="1"/>
  <c r="E41" i="1"/>
  <c r="F41" i="1"/>
  <c r="G41" i="1"/>
  <c r="H41" i="1"/>
  <c r="I41" i="1"/>
  <c r="J41" i="1"/>
  <c r="K41" i="1" s="1"/>
  <c r="D42" i="1"/>
  <c r="E42" i="1"/>
  <c r="G42" i="1"/>
  <c r="H42" i="1"/>
  <c r="I42" i="1"/>
  <c r="J42" i="1"/>
  <c r="K42" i="1"/>
  <c r="D43" i="1"/>
  <c r="E43" i="1"/>
  <c r="F43" i="1" s="1"/>
  <c r="G43" i="1"/>
  <c r="J43" i="1"/>
  <c r="D44" i="1"/>
  <c r="E44" i="1"/>
  <c r="F44" i="1"/>
  <c r="G44" i="1"/>
  <c r="H44" i="1"/>
  <c r="I44" i="1"/>
  <c r="J44" i="1"/>
  <c r="K44" i="1" s="1"/>
  <c r="D45" i="1"/>
  <c r="E45" i="1"/>
  <c r="G45" i="1"/>
  <c r="H45" i="1"/>
  <c r="I45" i="1"/>
  <c r="J45" i="1"/>
  <c r="K45" i="1"/>
  <c r="D46" i="1"/>
  <c r="E46" i="1"/>
  <c r="F46" i="1" s="1"/>
  <c r="G46" i="1"/>
  <c r="J46" i="1"/>
  <c r="D47" i="1"/>
  <c r="E47" i="1"/>
  <c r="F47" i="1"/>
  <c r="G47" i="1"/>
  <c r="H47" i="1"/>
  <c r="I47" i="1"/>
  <c r="J47" i="1"/>
  <c r="K47" i="1" s="1"/>
  <c r="D48" i="1"/>
  <c r="E48" i="1"/>
  <c r="G48" i="1"/>
  <c r="H48" i="1"/>
  <c r="I48" i="1"/>
  <c r="J48" i="1"/>
  <c r="K48" i="1"/>
  <c r="D49" i="1"/>
  <c r="E49" i="1"/>
  <c r="F49" i="1" s="1"/>
  <c r="G49" i="1"/>
  <c r="J49" i="1"/>
  <c r="E50" i="1"/>
  <c r="F50" i="1"/>
  <c r="G50" i="1"/>
  <c r="H50" i="1"/>
  <c r="I50" i="1"/>
  <c r="J50" i="1"/>
  <c r="K50" i="1" s="1"/>
  <c r="D51" i="1"/>
  <c r="E51" i="1"/>
  <c r="G51" i="1"/>
  <c r="H51" i="1"/>
  <c r="I51" i="1"/>
  <c r="J51" i="1"/>
  <c r="K51" i="1"/>
  <c r="D52" i="1"/>
  <c r="E52" i="1"/>
  <c r="F52" i="1" s="1"/>
  <c r="G52" i="1"/>
  <c r="J52" i="1"/>
  <c r="D53" i="1"/>
  <c r="E53" i="1"/>
  <c r="F53" i="1"/>
  <c r="G53" i="1"/>
  <c r="H53" i="1"/>
  <c r="I53" i="1"/>
  <c r="J53" i="1"/>
  <c r="K53" i="1" s="1"/>
  <c r="D54" i="1"/>
  <c r="E54" i="1"/>
  <c r="G54" i="1"/>
  <c r="H54" i="1"/>
  <c r="I54" i="1"/>
  <c r="J54" i="1"/>
  <c r="K54" i="1"/>
  <c r="J62" i="1"/>
  <c r="G62" i="1"/>
  <c r="E62" i="1"/>
  <c r="D62" i="1"/>
  <c r="J61" i="1"/>
  <c r="G61" i="1"/>
  <c r="E61" i="1"/>
  <c r="D61" i="1"/>
  <c r="J60" i="1"/>
  <c r="G60" i="1"/>
  <c r="E60" i="1"/>
  <c r="D60" i="1"/>
  <c r="J59" i="1"/>
  <c r="G59" i="1"/>
  <c r="E59" i="1"/>
  <c r="D59" i="1"/>
  <c r="J58" i="1"/>
  <c r="G58" i="1"/>
  <c r="E58" i="1"/>
  <c r="D58" i="1"/>
  <c r="J57" i="1"/>
  <c r="G57" i="1"/>
  <c r="E57" i="1"/>
  <c r="D57" i="1"/>
  <c r="J56" i="1"/>
  <c r="G56" i="1"/>
  <c r="E56" i="1"/>
  <c r="D56" i="1"/>
  <c r="J55" i="1"/>
  <c r="G55" i="1"/>
  <c r="E55" i="1"/>
  <c r="D55" i="1"/>
  <c r="D63" i="1"/>
  <c r="I55" i="1" l="1"/>
  <c r="K55" i="1"/>
  <c r="I56" i="1"/>
  <c r="I59" i="1"/>
  <c r="I60" i="1"/>
  <c r="K60" i="1"/>
  <c r="I62" i="1"/>
  <c r="F54" i="1"/>
  <c r="I52" i="1"/>
  <c r="F51" i="1"/>
  <c r="I49" i="1"/>
  <c r="F48" i="1"/>
  <c r="I46" i="1"/>
  <c r="F45" i="1"/>
  <c r="I43" i="1"/>
  <c r="F42" i="1"/>
  <c r="K52" i="1"/>
  <c r="K49" i="1"/>
  <c r="K46" i="1"/>
  <c r="K43" i="1"/>
  <c r="K40" i="1"/>
  <c r="H46" i="1"/>
  <c r="H43" i="1"/>
  <c r="H52" i="1"/>
  <c r="H49" i="1"/>
  <c r="H40" i="1"/>
  <c r="E63" i="1"/>
  <c r="F58" i="1"/>
  <c r="I58" i="1"/>
  <c r="F56" i="1"/>
  <c r="K58" i="1"/>
  <c r="F61" i="1"/>
  <c r="I61" i="1"/>
  <c r="F59" i="1"/>
  <c r="K61" i="1"/>
  <c r="K56" i="1"/>
  <c r="F62" i="1"/>
  <c r="F57" i="1"/>
  <c r="K59" i="1"/>
  <c r="H57" i="1"/>
  <c r="I57" i="1"/>
  <c r="F60" i="1"/>
  <c r="K62" i="1"/>
  <c r="F55" i="1"/>
  <c r="K57" i="1"/>
  <c r="H60" i="1"/>
  <c r="F63" i="1"/>
  <c r="H56" i="1"/>
  <c r="H59" i="1"/>
  <c r="H62" i="1"/>
  <c r="H58" i="1"/>
  <c r="G63" i="1"/>
  <c r="H55" i="1"/>
  <c r="H61" i="1"/>
  <c r="J63" i="1"/>
  <c r="K63" i="1" l="1"/>
  <c r="I63" i="1"/>
  <c r="H63" i="1"/>
</calcChain>
</file>

<file path=xl/sharedStrings.xml><?xml version="1.0" encoding="utf-8"?>
<sst xmlns="http://schemas.openxmlformats.org/spreadsheetml/2006/main" count="124" uniqueCount="46">
  <si>
    <t>January-March 2025</t>
  </si>
  <si>
    <t>Quarterly Damage Comparison Report</t>
  </si>
  <si>
    <t>Service Area</t>
  </si>
  <si>
    <t>Contractor</t>
  </si>
  <si>
    <t>Total Locates</t>
  </si>
  <si>
    <t>Large Project Locates</t>
  </si>
  <si>
    <t>Total Damages</t>
  </si>
  <si>
    <t>Locator Errors: Damages</t>
  </si>
  <si>
    <t>No Locate Requested</t>
  </si>
  <si>
    <t xml:space="preserve">Athens </t>
  </si>
  <si>
    <t>USIC/Stake Center</t>
  </si>
  <si>
    <t xml:space="preserve">Atlanta </t>
  </si>
  <si>
    <t>Stake Center</t>
  </si>
  <si>
    <t xml:space="preserve">Augusta </t>
  </si>
  <si>
    <t xml:space="preserve">Brunswick </t>
  </si>
  <si>
    <t xml:space="preserve">Carrollton </t>
  </si>
  <si>
    <t xml:space="preserve">Cherokee </t>
  </si>
  <si>
    <t xml:space="preserve">Clayton </t>
  </si>
  <si>
    <t xml:space="preserve">Conyers </t>
  </si>
  <si>
    <t xml:space="preserve">Cumming </t>
  </si>
  <si>
    <t>Heath/Stake Center</t>
  </si>
  <si>
    <t xml:space="preserve">Griffin </t>
  </si>
  <si>
    <t xml:space="preserve">Gwinnett </t>
  </si>
  <si>
    <t>Hall Co.</t>
  </si>
  <si>
    <t>Heath/USIC/Stake Center</t>
  </si>
  <si>
    <t xml:space="preserve">Jesup </t>
  </si>
  <si>
    <t xml:space="preserve">Macon </t>
  </si>
  <si>
    <t xml:space="preserve">Marietta </t>
  </si>
  <si>
    <t xml:space="preserve">Milledgeville </t>
  </si>
  <si>
    <t>Newnan</t>
  </si>
  <si>
    <t>NW GA</t>
  </si>
  <si>
    <t xml:space="preserve">Peachtree </t>
  </si>
  <si>
    <t xml:space="preserve">Savannah </t>
  </si>
  <si>
    <t>Valdosta</t>
  </si>
  <si>
    <t xml:space="preserve">Vidalia </t>
  </si>
  <si>
    <t xml:space="preserve">Waycross </t>
  </si>
  <si>
    <t>Total</t>
  </si>
  <si>
    <t xml:space="preserve"># YOY Increase / Decrease          </t>
  </si>
  <si>
    <t xml:space="preserve">% YOY Increase / Decrease         </t>
  </si>
  <si>
    <t>Damage Report Summary</t>
  </si>
  <si>
    <t>Contractor Locates</t>
  </si>
  <si>
    <t>Damages Per 1,000 Locates</t>
  </si>
  <si>
    <t>Damages</t>
  </si>
  <si>
    <t>Percent of Total Damages</t>
  </si>
  <si>
    <t>Per 1,000 Locates</t>
  </si>
  <si>
    <t>*Jesup is now handled by Contract Locating entirely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</si>
</sst>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99">
    <xf numFmtId="0" fontId="0" fillId="0" borderId="0" xfId="0"/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3" fontId="0" fillId="0" borderId="14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3" borderId="2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0" fillId="0" borderId="37" xfId="0" applyBorder="1" applyAlignment="1">
      <alignment horizontal="center"/>
    </xf>
    <xf numFmtId="0" fontId="0" fillId="0" borderId="37" xfId="0" applyBorder="1"/>
    <xf numFmtId="0" fontId="0" fillId="0" borderId="7" xfId="0" applyBorder="1"/>
    <xf numFmtId="3" fontId="0" fillId="0" borderId="38" xfId="0" applyNumberFormat="1" applyBorder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" fontId="0" fillId="0" borderId="39" xfId="0" applyNumberFormat="1" applyBorder="1" applyAlignment="1">
      <alignment horizontal="center"/>
    </xf>
    <xf numFmtId="3" fontId="5" fillId="0" borderId="31" xfId="0" applyNumberFormat="1" applyFont="1" applyBorder="1" applyAlignment="1">
      <alignment horizontal="center"/>
    </xf>
    <xf numFmtId="3" fontId="5" fillId="0" borderId="13" xfId="0" applyNumberFormat="1" applyFont="1" applyBorder="1" applyAlignment="1">
      <alignment horizontal="center"/>
    </xf>
    <xf numFmtId="4" fontId="5" fillId="0" borderId="28" xfId="0" applyNumberFormat="1" applyFont="1" applyBorder="1" applyAlignment="1">
      <alignment horizontal="center"/>
    </xf>
    <xf numFmtId="3" fontId="6" fillId="0" borderId="13" xfId="0" applyNumberFormat="1" applyFont="1" applyBorder="1" applyAlignment="1">
      <alignment horizontal="center" wrapText="1"/>
    </xf>
    <xf numFmtId="164" fontId="6" fillId="0" borderId="31" xfId="0" applyNumberFormat="1" applyFont="1" applyBorder="1" applyAlignment="1">
      <alignment horizontal="center" wrapText="1"/>
    </xf>
    <xf numFmtId="2" fontId="6" fillId="0" borderId="28" xfId="0" applyNumberFormat="1" applyFont="1" applyBorder="1" applyAlignment="1">
      <alignment horizontal="center" wrapText="1"/>
    </xf>
    <xf numFmtId="3" fontId="5" fillId="0" borderId="11" xfId="0" applyNumberFormat="1" applyFont="1" applyBorder="1" applyAlignment="1">
      <alignment horizontal="center"/>
    </xf>
    <xf numFmtId="164" fontId="5" fillId="0" borderId="26" xfId="1" applyNumberFormat="1" applyFont="1" applyFill="1" applyBorder="1" applyAlignment="1">
      <alignment horizontal="center"/>
    </xf>
    <xf numFmtId="3" fontId="5" fillId="0" borderId="15" xfId="0" applyNumberFormat="1" applyFont="1" applyBorder="1" applyAlignment="1">
      <alignment horizontal="center"/>
    </xf>
    <xf numFmtId="4" fontId="5" fillId="0" borderId="32" xfId="0" applyNumberFormat="1" applyFont="1" applyBorder="1" applyAlignment="1">
      <alignment horizontal="center"/>
    </xf>
    <xf numFmtId="3" fontId="6" fillId="0" borderId="15" xfId="0" applyNumberFormat="1" applyFont="1" applyBorder="1" applyAlignment="1">
      <alignment horizontal="center" wrapText="1"/>
    </xf>
    <xf numFmtId="164" fontId="6" fillId="0" borderId="33" xfId="0" applyNumberFormat="1" applyFont="1" applyBorder="1" applyAlignment="1">
      <alignment horizontal="center" wrapText="1"/>
    </xf>
    <xf numFmtId="2" fontId="6" fillId="0" borderId="32" xfId="0" applyNumberFormat="1" applyFont="1" applyBorder="1" applyAlignment="1">
      <alignment horizontal="center" wrapText="1"/>
    </xf>
    <xf numFmtId="164" fontId="5" fillId="0" borderId="32" xfId="1" applyNumberFormat="1" applyFont="1" applyFill="1" applyBorder="1" applyAlignment="1">
      <alignment horizontal="center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center"/>
    </xf>
    <xf numFmtId="4" fontId="4" fillId="0" borderId="36" xfId="0" applyNumberFormat="1" applyFont="1" applyBorder="1" applyAlignment="1">
      <alignment horizontal="center"/>
    </xf>
    <xf numFmtId="0" fontId="7" fillId="0" borderId="35" xfId="0" applyFont="1" applyBorder="1" applyAlignment="1">
      <alignment horizontal="center" wrapText="1"/>
    </xf>
    <xf numFmtId="164" fontId="7" fillId="0" borderId="34" xfId="0" applyNumberFormat="1" applyFont="1" applyBorder="1" applyAlignment="1">
      <alignment horizontal="center" wrapText="1"/>
    </xf>
    <xf numFmtId="2" fontId="7" fillId="0" borderId="36" xfId="0" applyNumberFormat="1" applyFont="1" applyBorder="1" applyAlignment="1">
      <alignment horizontal="center" wrapText="1"/>
    </xf>
    <xf numFmtId="164" fontId="4" fillId="0" borderId="36" xfId="1" applyNumberFormat="1" applyFont="1" applyFill="1" applyBorder="1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1" fontId="0" fillId="0" borderId="41" xfId="0" applyNumberForma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3" fontId="8" fillId="0" borderId="18" xfId="0" applyNumberFormat="1" applyFont="1" applyBorder="1" applyAlignment="1">
      <alignment horizontal="center"/>
    </xf>
    <xf numFmtId="1" fontId="8" fillId="0" borderId="18" xfId="0" applyNumberFormat="1" applyFont="1" applyBorder="1" applyAlignment="1">
      <alignment horizontal="center"/>
    </xf>
    <xf numFmtId="1" fontId="8" fillId="0" borderId="5" xfId="0" applyNumberFormat="1" applyFont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3" fontId="4" fillId="0" borderId="19" xfId="0" applyNumberFormat="1" applyFont="1" applyBorder="1" applyAlignment="1">
      <alignment horizontal="center"/>
    </xf>
    <xf numFmtId="0" fontId="0" fillId="4" borderId="0" xfId="0" applyFill="1"/>
    <xf numFmtId="0" fontId="2" fillId="4" borderId="0" xfId="0" applyFont="1" applyFill="1" applyAlignment="1">
      <alignment horizontal="center"/>
    </xf>
    <xf numFmtId="0" fontId="2" fillId="4" borderId="0" xfId="0" applyFont="1" applyFill="1"/>
    <xf numFmtId="0" fontId="0" fillId="4" borderId="22" xfId="0" applyFill="1" applyBorder="1"/>
    <xf numFmtId="0" fontId="0" fillId="4" borderId="0" xfId="0" applyFill="1" applyAlignment="1">
      <alignment horizontal="center"/>
    </xf>
    <xf numFmtId="0" fontId="0" fillId="4" borderId="22" xfId="0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3" fontId="4" fillId="0" borderId="42" xfId="2" applyNumberFormat="1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center"/>
    </xf>
    <xf numFmtId="3" fontId="4" fillId="0" borderId="19" xfId="2" applyNumberFormat="1" applyFont="1" applyFill="1" applyBorder="1" applyAlignment="1">
      <alignment horizontal="center"/>
    </xf>
    <xf numFmtId="0" fontId="4" fillId="0" borderId="20" xfId="0" applyFont="1" applyBorder="1" applyAlignment="1">
      <alignment horizontal="center"/>
    </xf>
    <xf numFmtId="164" fontId="4" fillId="0" borderId="21" xfId="2" applyNumberFormat="1" applyFont="1" applyFill="1" applyBorder="1" applyAlignment="1">
      <alignment horizontal="center"/>
    </xf>
    <xf numFmtId="164" fontId="4" fillId="0" borderId="9" xfId="2" applyNumberFormat="1" applyFont="1" applyFill="1" applyBorder="1" applyAlignment="1">
      <alignment horizontal="center"/>
    </xf>
    <xf numFmtId="9" fontId="4" fillId="0" borderId="21" xfId="2" applyFont="1" applyFill="1" applyBorder="1" applyAlignment="1">
      <alignment horizontal="center"/>
    </xf>
    <xf numFmtId="9" fontId="4" fillId="0" borderId="9" xfId="2" applyFont="1" applyFill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4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</cellXfs>
  <cellStyles count="3">
    <cellStyle name="Normal" xfId="0" builtinId="0"/>
    <cellStyle name="Percent" xfId="1" builtinId="5"/>
    <cellStyle name="Percent 3" xfId="2" xr:uid="{5D89EA37-1050-40D6-8C8B-516ABD9323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2BF90-644D-43EF-BB39-05DEE5086759}">
  <dimension ref="A1:M64"/>
  <sheetViews>
    <sheetView tabSelected="1" workbookViewId="0">
      <selection activeCell="P15" sqref="P15"/>
    </sheetView>
  </sheetViews>
  <sheetFormatPr defaultColWidth="9.109375" defaultRowHeight="14.4" x14ac:dyDescent="0.3"/>
  <cols>
    <col min="1" max="1" width="9.109375" style="54"/>
    <col min="2" max="2" width="23.5546875" style="54" customWidth="1"/>
    <col min="3" max="3" width="23.44140625" style="54" customWidth="1"/>
    <col min="4" max="4" width="14" style="54" customWidth="1"/>
    <col min="5" max="5" width="9.44140625" style="54" customWidth="1"/>
    <col min="6" max="6" width="10.6640625" style="54" customWidth="1"/>
    <col min="7" max="7" width="10.109375" style="54" customWidth="1"/>
    <col min="8" max="9" width="9.109375" style="54"/>
    <col min="10" max="10" width="11.6640625" style="54" customWidth="1"/>
    <col min="11" max="12" width="11.44140625" style="54" customWidth="1"/>
    <col min="13" max="13" width="11.5546875" style="54" customWidth="1"/>
    <col min="14" max="16384" width="9.109375" style="54"/>
  </cols>
  <sheetData>
    <row r="1" spans="1:13" x14ac:dyDescent="0.3"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3" x14ac:dyDescent="0.3">
      <c r="B2" s="61" t="s">
        <v>0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3" ht="15" thickBot="1" x14ac:dyDescent="0.35">
      <c r="B3" s="62" t="s">
        <v>1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</row>
    <row r="4" spans="1:13" ht="15" thickBot="1" x14ac:dyDescent="0.35">
      <c r="A4" s="55"/>
      <c r="B4" s="63" t="s">
        <v>2</v>
      </c>
      <c r="C4" s="65" t="s">
        <v>3</v>
      </c>
      <c r="D4" s="67" t="s">
        <v>4</v>
      </c>
      <c r="E4" s="68"/>
      <c r="F4" s="69" t="s">
        <v>5</v>
      </c>
      <c r="G4" s="70"/>
      <c r="H4" s="71" t="s">
        <v>6</v>
      </c>
      <c r="I4" s="72"/>
      <c r="J4" s="71" t="s">
        <v>7</v>
      </c>
      <c r="K4" s="72"/>
      <c r="L4" s="71" t="s">
        <v>8</v>
      </c>
      <c r="M4" s="72"/>
    </row>
    <row r="5" spans="1:13" ht="15" thickBot="1" x14ac:dyDescent="0.35">
      <c r="A5" s="56"/>
      <c r="B5" s="64" t="s">
        <v>2</v>
      </c>
      <c r="C5" s="66" t="s">
        <v>3</v>
      </c>
      <c r="D5" s="51">
        <v>2025</v>
      </c>
      <c r="E5" s="51">
        <v>2024</v>
      </c>
      <c r="F5" s="51">
        <v>2025</v>
      </c>
      <c r="G5" s="51">
        <v>2024</v>
      </c>
      <c r="H5" s="51">
        <v>2025</v>
      </c>
      <c r="I5" s="51">
        <v>2024</v>
      </c>
      <c r="J5" s="51">
        <v>2025</v>
      </c>
      <c r="K5" s="51">
        <v>2024</v>
      </c>
      <c r="L5" s="51">
        <v>2025</v>
      </c>
      <c r="M5" s="52">
        <v>2024</v>
      </c>
    </row>
    <row r="6" spans="1:13" x14ac:dyDescent="0.3">
      <c r="B6" s="1" t="s">
        <v>9</v>
      </c>
      <c r="C6" s="2" t="s">
        <v>10</v>
      </c>
      <c r="D6" s="44">
        <v>6837</v>
      </c>
      <c r="E6" s="44">
        <v>6670</v>
      </c>
      <c r="F6" s="45">
        <v>111</v>
      </c>
      <c r="G6" s="44">
        <v>92</v>
      </c>
      <c r="H6" s="44">
        <v>15</v>
      </c>
      <c r="I6" s="44">
        <v>21</v>
      </c>
      <c r="J6" s="44">
        <v>5</v>
      </c>
      <c r="K6" s="44">
        <v>5</v>
      </c>
      <c r="L6" s="46">
        <v>1</v>
      </c>
      <c r="M6" s="46">
        <v>7</v>
      </c>
    </row>
    <row r="7" spans="1:13" x14ac:dyDescent="0.3">
      <c r="B7" s="3" t="s">
        <v>11</v>
      </c>
      <c r="C7" s="2" t="s">
        <v>12</v>
      </c>
      <c r="D7" s="4">
        <v>17625</v>
      </c>
      <c r="E7" s="4">
        <v>17550</v>
      </c>
      <c r="F7" s="19">
        <v>210</v>
      </c>
      <c r="G7" s="4">
        <v>217</v>
      </c>
      <c r="H7" s="4">
        <v>87</v>
      </c>
      <c r="I7" s="4">
        <v>91</v>
      </c>
      <c r="J7" s="4">
        <v>40</v>
      </c>
      <c r="K7" s="4">
        <v>43</v>
      </c>
      <c r="L7" s="5">
        <v>18</v>
      </c>
      <c r="M7" s="5">
        <v>23</v>
      </c>
    </row>
    <row r="8" spans="1:13" x14ac:dyDescent="0.3">
      <c r="B8" s="3" t="s">
        <v>13</v>
      </c>
      <c r="C8" s="2" t="s">
        <v>10</v>
      </c>
      <c r="D8" s="4">
        <v>9671</v>
      </c>
      <c r="E8" s="4">
        <v>7495</v>
      </c>
      <c r="F8" s="19">
        <v>109</v>
      </c>
      <c r="G8" s="4">
        <v>114</v>
      </c>
      <c r="H8" s="4">
        <v>45</v>
      </c>
      <c r="I8" s="4">
        <v>19</v>
      </c>
      <c r="J8" s="4">
        <v>8</v>
      </c>
      <c r="K8" s="4">
        <v>5</v>
      </c>
      <c r="L8" s="5">
        <v>21</v>
      </c>
      <c r="M8" s="5">
        <v>5</v>
      </c>
    </row>
    <row r="9" spans="1:13" x14ac:dyDescent="0.3">
      <c r="B9" s="3" t="s">
        <v>14</v>
      </c>
      <c r="C9" s="2" t="s">
        <v>10</v>
      </c>
      <c r="D9" s="4">
        <v>5707</v>
      </c>
      <c r="E9" s="4">
        <v>4321</v>
      </c>
      <c r="F9" s="19">
        <v>30</v>
      </c>
      <c r="G9" s="4">
        <v>121</v>
      </c>
      <c r="H9" s="4">
        <v>28</v>
      </c>
      <c r="I9" s="4">
        <v>47</v>
      </c>
      <c r="J9" s="4">
        <v>7</v>
      </c>
      <c r="K9" s="4">
        <v>9</v>
      </c>
      <c r="L9" s="5">
        <v>4</v>
      </c>
      <c r="M9" s="5">
        <v>2</v>
      </c>
    </row>
    <row r="10" spans="1:13" x14ac:dyDescent="0.3">
      <c r="B10" s="3" t="s">
        <v>15</v>
      </c>
      <c r="C10" s="2" t="s">
        <v>10</v>
      </c>
      <c r="D10" s="4">
        <v>12426</v>
      </c>
      <c r="E10" s="4">
        <v>12083</v>
      </c>
      <c r="F10" s="19">
        <v>89</v>
      </c>
      <c r="G10" s="4">
        <v>96</v>
      </c>
      <c r="H10" s="4">
        <v>18</v>
      </c>
      <c r="I10" s="4">
        <v>25</v>
      </c>
      <c r="J10" s="4">
        <v>7</v>
      </c>
      <c r="K10" s="4">
        <v>8</v>
      </c>
      <c r="L10" s="5">
        <v>3</v>
      </c>
      <c r="M10" s="5">
        <v>6</v>
      </c>
    </row>
    <row r="11" spans="1:13" x14ac:dyDescent="0.3">
      <c r="B11" s="3" t="s">
        <v>16</v>
      </c>
      <c r="C11" s="2" t="s">
        <v>10</v>
      </c>
      <c r="D11" s="4">
        <v>9485</v>
      </c>
      <c r="E11" s="4">
        <v>10614</v>
      </c>
      <c r="F11" s="19">
        <v>78</v>
      </c>
      <c r="G11" s="4">
        <v>66</v>
      </c>
      <c r="H11" s="4">
        <v>33</v>
      </c>
      <c r="I11" s="4">
        <v>17</v>
      </c>
      <c r="J11" s="4">
        <v>6</v>
      </c>
      <c r="K11" s="4">
        <v>4</v>
      </c>
      <c r="L11" s="5">
        <v>8</v>
      </c>
      <c r="M11" s="5">
        <v>4</v>
      </c>
    </row>
    <row r="12" spans="1:13" x14ac:dyDescent="0.3">
      <c r="B12" s="3" t="s">
        <v>17</v>
      </c>
      <c r="C12" s="2" t="s">
        <v>10</v>
      </c>
      <c r="D12" s="4">
        <v>20101</v>
      </c>
      <c r="E12" s="4">
        <v>22687</v>
      </c>
      <c r="F12" s="19">
        <v>276</v>
      </c>
      <c r="G12" s="4">
        <v>303</v>
      </c>
      <c r="H12" s="4">
        <v>52</v>
      </c>
      <c r="I12" s="4">
        <v>59</v>
      </c>
      <c r="J12" s="4">
        <v>9</v>
      </c>
      <c r="K12" s="4">
        <v>17</v>
      </c>
      <c r="L12" s="5">
        <v>9</v>
      </c>
      <c r="M12" s="5">
        <v>13</v>
      </c>
    </row>
    <row r="13" spans="1:13" x14ac:dyDescent="0.3">
      <c r="B13" s="3" t="s">
        <v>18</v>
      </c>
      <c r="C13" s="2" t="s">
        <v>10</v>
      </c>
      <c r="D13" s="4">
        <v>6323</v>
      </c>
      <c r="E13" s="4">
        <v>6270</v>
      </c>
      <c r="F13" s="19">
        <v>75</v>
      </c>
      <c r="G13" s="4">
        <v>47</v>
      </c>
      <c r="H13" s="4">
        <v>17</v>
      </c>
      <c r="I13" s="4">
        <v>20</v>
      </c>
      <c r="J13" s="4">
        <v>9</v>
      </c>
      <c r="K13" s="4">
        <v>8</v>
      </c>
      <c r="L13" s="5">
        <v>1</v>
      </c>
      <c r="M13" s="5">
        <v>4</v>
      </c>
    </row>
    <row r="14" spans="1:13" x14ac:dyDescent="0.3">
      <c r="B14" s="3" t="s">
        <v>19</v>
      </c>
      <c r="C14" s="2" t="s">
        <v>20</v>
      </c>
      <c r="D14" s="44">
        <v>19319</v>
      </c>
      <c r="E14" s="4">
        <v>20866</v>
      </c>
      <c r="F14" s="19">
        <v>194</v>
      </c>
      <c r="G14" s="4">
        <v>235</v>
      </c>
      <c r="H14" s="4">
        <v>45</v>
      </c>
      <c r="I14" s="4">
        <v>44</v>
      </c>
      <c r="J14" s="4">
        <v>9</v>
      </c>
      <c r="K14" s="4">
        <v>10</v>
      </c>
      <c r="L14" s="5">
        <v>8</v>
      </c>
      <c r="M14" s="5">
        <v>4</v>
      </c>
    </row>
    <row r="15" spans="1:13" x14ac:dyDescent="0.3">
      <c r="B15" s="3" t="s">
        <v>21</v>
      </c>
      <c r="C15" s="2" t="s">
        <v>10</v>
      </c>
      <c r="D15" s="4">
        <v>2640</v>
      </c>
      <c r="E15" s="4">
        <v>2966</v>
      </c>
      <c r="F15" s="19">
        <v>35</v>
      </c>
      <c r="G15" s="4">
        <v>37</v>
      </c>
      <c r="H15" s="4">
        <v>7</v>
      </c>
      <c r="I15" s="4">
        <v>13</v>
      </c>
      <c r="J15" s="4">
        <v>4</v>
      </c>
      <c r="K15" s="4">
        <v>5</v>
      </c>
      <c r="L15" s="5"/>
      <c r="M15" s="5">
        <v>1</v>
      </c>
    </row>
    <row r="16" spans="1:13" x14ac:dyDescent="0.3">
      <c r="B16" s="3" t="s">
        <v>22</v>
      </c>
      <c r="C16" s="2" t="s">
        <v>10</v>
      </c>
      <c r="D16" s="4">
        <v>12266</v>
      </c>
      <c r="E16" s="4">
        <v>13970</v>
      </c>
      <c r="F16" s="19">
        <v>133</v>
      </c>
      <c r="G16" s="4">
        <v>136</v>
      </c>
      <c r="H16" s="4">
        <v>29</v>
      </c>
      <c r="I16" s="4">
        <v>34</v>
      </c>
      <c r="J16" s="4">
        <v>4</v>
      </c>
      <c r="K16" s="4">
        <v>5</v>
      </c>
      <c r="L16" s="5">
        <v>7</v>
      </c>
      <c r="M16" s="5">
        <v>7</v>
      </c>
    </row>
    <row r="17" spans="2:13" x14ac:dyDescent="0.3">
      <c r="B17" s="3" t="s">
        <v>23</v>
      </c>
      <c r="C17" s="2" t="s">
        <v>24</v>
      </c>
      <c r="D17" s="4">
        <v>9304</v>
      </c>
      <c r="E17" s="4">
        <v>8598</v>
      </c>
      <c r="F17" s="19">
        <v>130</v>
      </c>
      <c r="G17" s="4">
        <v>123</v>
      </c>
      <c r="H17" s="4">
        <v>13</v>
      </c>
      <c r="I17" s="4">
        <v>11</v>
      </c>
      <c r="J17" s="4">
        <v>6</v>
      </c>
      <c r="K17" s="4">
        <v>4</v>
      </c>
      <c r="L17" s="5">
        <v>2</v>
      </c>
      <c r="M17" s="5">
        <v>1</v>
      </c>
    </row>
    <row r="18" spans="2:13" x14ac:dyDescent="0.3">
      <c r="B18" s="3" t="s">
        <v>25</v>
      </c>
      <c r="C18" s="2" t="s">
        <v>10</v>
      </c>
      <c r="D18" s="4">
        <v>2777</v>
      </c>
      <c r="E18" s="4">
        <v>1906</v>
      </c>
      <c r="F18" s="19">
        <v>26</v>
      </c>
      <c r="G18" s="4">
        <v>15</v>
      </c>
      <c r="H18" s="4">
        <v>18</v>
      </c>
      <c r="I18" s="4">
        <v>8</v>
      </c>
      <c r="J18" s="4">
        <v>4</v>
      </c>
      <c r="K18" s="4">
        <v>1</v>
      </c>
      <c r="L18" s="5">
        <v>1</v>
      </c>
      <c r="M18" s="5">
        <v>1</v>
      </c>
    </row>
    <row r="19" spans="2:13" x14ac:dyDescent="0.3">
      <c r="B19" s="3" t="s">
        <v>26</v>
      </c>
      <c r="C19" s="2" t="s">
        <v>10</v>
      </c>
      <c r="D19" s="4">
        <v>4475</v>
      </c>
      <c r="E19" s="4">
        <v>4559</v>
      </c>
      <c r="F19" s="19">
        <v>55</v>
      </c>
      <c r="G19" s="4">
        <v>36</v>
      </c>
      <c r="H19" s="4">
        <v>26</v>
      </c>
      <c r="I19" s="4">
        <v>20</v>
      </c>
      <c r="J19" s="4">
        <v>8</v>
      </c>
      <c r="K19" s="4">
        <v>4</v>
      </c>
      <c r="L19" s="5">
        <v>3</v>
      </c>
      <c r="M19" s="5">
        <v>5</v>
      </c>
    </row>
    <row r="20" spans="2:13" x14ac:dyDescent="0.3">
      <c r="B20" s="3" t="s">
        <v>27</v>
      </c>
      <c r="C20" s="2" t="s">
        <v>12</v>
      </c>
      <c r="D20" s="4">
        <v>15378</v>
      </c>
      <c r="E20" s="4">
        <v>16600</v>
      </c>
      <c r="F20" s="19">
        <v>111</v>
      </c>
      <c r="G20" s="4">
        <v>124</v>
      </c>
      <c r="H20" s="4">
        <v>52</v>
      </c>
      <c r="I20" s="4">
        <v>64</v>
      </c>
      <c r="J20" s="4">
        <v>12</v>
      </c>
      <c r="K20" s="4">
        <v>19</v>
      </c>
      <c r="L20" s="5">
        <v>11</v>
      </c>
      <c r="M20" s="5">
        <v>12</v>
      </c>
    </row>
    <row r="21" spans="2:13" x14ac:dyDescent="0.3">
      <c r="B21" s="3" t="s">
        <v>28</v>
      </c>
      <c r="C21" s="2" t="s">
        <v>10</v>
      </c>
      <c r="D21" s="4">
        <v>1080</v>
      </c>
      <c r="E21" s="4">
        <v>1185</v>
      </c>
      <c r="F21" s="19">
        <v>16</v>
      </c>
      <c r="G21" s="4">
        <v>25</v>
      </c>
      <c r="H21" s="4">
        <v>7</v>
      </c>
      <c r="I21" s="4">
        <v>10</v>
      </c>
      <c r="J21" s="4">
        <v>4</v>
      </c>
      <c r="K21" s="4">
        <v>3</v>
      </c>
      <c r="L21" s="5">
        <v>1</v>
      </c>
      <c r="M21" s="5">
        <v>0</v>
      </c>
    </row>
    <row r="22" spans="2:13" x14ac:dyDescent="0.3">
      <c r="B22" s="3" t="s">
        <v>29</v>
      </c>
      <c r="C22" s="2" t="s">
        <v>10</v>
      </c>
      <c r="D22" s="4">
        <v>6590</v>
      </c>
      <c r="E22" s="4">
        <v>7139</v>
      </c>
      <c r="F22" s="19">
        <v>64</v>
      </c>
      <c r="G22" s="4">
        <v>59</v>
      </c>
      <c r="H22" s="4">
        <v>11</v>
      </c>
      <c r="I22" s="4">
        <v>18</v>
      </c>
      <c r="J22" s="4">
        <v>3</v>
      </c>
      <c r="K22" s="4">
        <v>8</v>
      </c>
      <c r="L22" s="5">
        <v>1</v>
      </c>
      <c r="M22" s="5">
        <v>3</v>
      </c>
    </row>
    <row r="23" spans="2:13" x14ac:dyDescent="0.3">
      <c r="B23" s="3" t="s">
        <v>30</v>
      </c>
      <c r="C23" s="2" t="s">
        <v>20</v>
      </c>
      <c r="D23" s="4">
        <v>7269</v>
      </c>
      <c r="E23" s="4">
        <v>7125</v>
      </c>
      <c r="F23" s="19">
        <v>71</v>
      </c>
      <c r="G23" s="4">
        <v>102</v>
      </c>
      <c r="H23" s="4">
        <v>20</v>
      </c>
      <c r="I23" s="4">
        <v>24</v>
      </c>
      <c r="J23" s="4">
        <v>5</v>
      </c>
      <c r="K23" s="4">
        <v>2</v>
      </c>
      <c r="L23" s="5">
        <v>4</v>
      </c>
      <c r="M23" s="5">
        <v>6</v>
      </c>
    </row>
    <row r="24" spans="2:13" x14ac:dyDescent="0.3">
      <c r="B24" s="3" t="s">
        <v>31</v>
      </c>
      <c r="C24" s="2" t="s">
        <v>10</v>
      </c>
      <c r="D24" s="4">
        <v>9615</v>
      </c>
      <c r="E24" s="4">
        <v>8496</v>
      </c>
      <c r="F24" s="19">
        <v>106</v>
      </c>
      <c r="G24" s="4">
        <v>105</v>
      </c>
      <c r="H24" s="4">
        <v>42</v>
      </c>
      <c r="I24" s="4">
        <v>40</v>
      </c>
      <c r="J24" s="4">
        <v>23</v>
      </c>
      <c r="K24" s="4">
        <v>17</v>
      </c>
      <c r="L24" s="5">
        <v>8</v>
      </c>
      <c r="M24" s="5">
        <v>8</v>
      </c>
    </row>
    <row r="25" spans="2:13" x14ac:dyDescent="0.3">
      <c r="B25" s="3" t="s">
        <v>32</v>
      </c>
      <c r="C25" s="2" t="s">
        <v>10</v>
      </c>
      <c r="D25" s="4">
        <v>8830</v>
      </c>
      <c r="E25" s="4">
        <v>8190</v>
      </c>
      <c r="F25" s="19">
        <v>131</v>
      </c>
      <c r="G25" s="4">
        <v>108</v>
      </c>
      <c r="H25" s="4">
        <v>50</v>
      </c>
      <c r="I25" s="4">
        <v>39</v>
      </c>
      <c r="J25" s="4">
        <v>17</v>
      </c>
      <c r="K25" s="4">
        <v>9</v>
      </c>
      <c r="L25" s="5">
        <v>4</v>
      </c>
      <c r="M25" s="5">
        <v>5</v>
      </c>
    </row>
    <row r="26" spans="2:13" x14ac:dyDescent="0.3">
      <c r="B26" s="3" t="s">
        <v>33</v>
      </c>
      <c r="C26" s="2" t="s">
        <v>10</v>
      </c>
      <c r="D26" s="4">
        <v>2215</v>
      </c>
      <c r="E26" s="4">
        <v>2101</v>
      </c>
      <c r="F26" s="19">
        <v>50</v>
      </c>
      <c r="G26" s="4">
        <v>15</v>
      </c>
      <c r="H26" s="4">
        <v>8</v>
      </c>
      <c r="I26" s="4">
        <v>5</v>
      </c>
      <c r="J26" s="4">
        <v>1</v>
      </c>
      <c r="K26" s="4">
        <v>0</v>
      </c>
      <c r="L26" s="5">
        <v>1</v>
      </c>
      <c r="M26" s="5">
        <v>2</v>
      </c>
    </row>
    <row r="27" spans="2:13" x14ac:dyDescent="0.3">
      <c r="B27" s="3" t="s">
        <v>34</v>
      </c>
      <c r="C27" s="2" t="s">
        <v>10</v>
      </c>
      <c r="D27" s="4">
        <v>1833</v>
      </c>
      <c r="E27" s="4">
        <v>1436</v>
      </c>
      <c r="F27" s="19">
        <v>16</v>
      </c>
      <c r="G27" s="4">
        <v>23</v>
      </c>
      <c r="H27" s="4">
        <v>4</v>
      </c>
      <c r="I27" s="4">
        <v>5</v>
      </c>
      <c r="J27" s="4">
        <v>2</v>
      </c>
      <c r="K27" s="4">
        <v>0</v>
      </c>
      <c r="L27" s="5">
        <v>0</v>
      </c>
      <c r="M27" s="5">
        <v>0</v>
      </c>
    </row>
    <row r="28" spans="2:13" ht="15" thickBot="1" x14ac:dyDescent="0.35">
      <c r="B28" s="6" t="s">
        <v>35</v>
      </c>
      <c r="C28" s="7" t="s">
        <v>10</v>
      </c>
      <c r="D28" s="20">
        <v>863</v>
      </c>
      <c r="E28" s="20">
        <v>850</v>
      </c>
      <c r="F28" s="21">
        <v>8</v>
      </c>
      <c r="G28" s="20">
        <v>1</v>
      </c>
      <c r="H28" s="20">
        <v>3</v>
      </c>
      <c r="I28" s="20">
        <v>1</v>
      </c>
      <c r="J28" s="20">
        <v>1</v>
      </c>
      <c r="K28" s="20">
        <v>1</v>
      </c>
      <c r="L28" s="22">
        <v>0</v>
      </c>
      <c r="M28" s="22">
        <v>0</v>
      </c>
    </row>
    <row r="29" spans="2:13" ht="15.6" thickTop="1" thickBot="1" x14ac:dyDescent="0.35">
      <c r="B29" s="73" t="s">
        <v>36</v>
      </c>
      <c r="C29" s="74"/>
      <c r="D29" s="47">
        <v>192629</v>
      </c>
      <c r="E29" s="48">
        <v>193677</v>
      </c>
      <c r="F29" s="48">
        <v>2124</v>
      </c>
      <c r="G29" s="48">
        <v>2200</v>
      </c>
      <c r="H29" s="48">
        <v>630</v>
      </c>
      <c r="I29" s="48">
        <v>635</v>
      </c>
      <c r="J29" s="48">
        <v>194</v>
      </c>
      <c r="K29" s="48">
        <v>187</v>
      </c>
      <c r="L29" s="49">
        <v>116</v>
      </c>
      <c r="M29" s="50">
        <v>119</v>
      </c>
    </row>
    <row r="30" spans="2:13" x14ac:dyDescent="0.3">
      <c r="B30" s="75" t="s">
        <v>37</v>
      </c>
      <c r="C30" s="76"/>
      <c r="D30" s="77">
        <v>-1048</v>
      </c>
      <c r="E30" s="78"/>
      <c r="F30" s="79">
        <v>-76</v>
      </c>
      <c r="G30" s="78"/>
      <c r="H30" s="79">
        <v>-5</v>
      </c>
      <c r="I30" s="78"/>
      <c r="J30" s="79">
        <v>7</v>
      </c>
      <c r="K30" s="78"/>
      <c r="L30" s="79">
        <v>-3</v>
      </c>
      <c r="M30" s="78"/>
    </row>
    <row r="31" spans="2:13" ht="15" thickBot="1" x14ac:dyDescent="0.35">
      <c r="B31" s="73" t="s">
        <v>38</v>
      </c>
      <c r="C31" s="80"/>
      <c r="D31" s="81">
        <v>-5.0000000000000001E-3</v>
      </c>
      <c r="E31" s="82"/>
      <c r="F31" s="81">
        <v>-3.5000000000000003E-2</v>
      </c>
      <c r="G31" s="82"/>
      <c r="H31" s="83">
        <v>-0.01</v>
      </c>
      <c r="I31" s="84"/>
      <c r="J31" s="83">
        <v>0.04</v>
      </c>
      <c r="K31" s="84"/>
      <c r="L31" s="83">
        <v>-0.03</v>
      </c>
      <c r="M31" s="84"/>
    </row>
    <row r="32" spans="2:13" x14ac:dyDescent="0.3">
      <c r="B32" s="58"/>
      <c r="C32" s="58"/>
      <c r="D32" s="58"/>
      <c r="E32" s="58"/>
      <c r="F32" s="58"/>
      <c r="G32" s="58"/>
    </row>
    <row r="33" spans="1:13" ht="15" thickBot="1" x14ac:dyDescent="0.35">
      <c r="A33" s="57"/>
      <c r="B33" s="59"/>
      <c r="C33" s="59"/>
      <c r="D33" s="59"/>
      <c r="E33" s="59"/>
      <c r="F33" s="59"/>
      <c r="G33" s="59"/>
      <c r="H33" s="57"/>
      <c r="I33" s="57"/>
      <c r="J33" s="57"/>
      <c r="K33" s="57"/>
      <c r="L33" s="57"/>
      <c r="M33" s="57"/>
    </row>
    <row r="34" spans="1:13" x14ac:dyDescent="0.3">
      <c r="B34" s="58"/>
      <c r="C34" s="58"/>
      <c r="D34" s="58"/>
      <c r="E34" s="58"/>
      <c r="F34" s="58"/>
      <c r="G34" s="58"/>
    </row>
    <row r="35" spans="1:13" x14ac:dyDescent="0.3">
      <c r="B35" s="60"/>
      <c r="C35" s="60"/>
      <c r="D35" s="60"/>
      <c r="E35" s="60"/>
      <c r="F35" s="60"/>
      <c r="G35" s="60"/>
      <c r="H35" s="60"/>
      <c r="I35" s="60"/>
      <c r="J35" s="60"/>
      <c r="K35" s="60"/>
    </row>
    <row r="36" spans="1:13" x14ac:dyDescent="0.3">
      <c r="B36" s="61" t="s">
        <v>0</v>
      </c>
      <c r="C36" s="61"/>
      <c r="D36" s="61"/>
      <c r="E36" s="61"/>
      <c r="F36" s="61"/>
      <c r="G36" s="61"/>
      <c r="H36" s="61"/>
      <c r="I36" s="61"/>
      <c r="J36" s="61"/>
      <c r="K36" s="61"/>
    </row>
    <row r="37" spans="1:13" ht="15" thickBot="1" x14ac:dyDescent="0.35">
      <c r="B37" s="87" t="s">
        <v>39</v>
      </c>
      <c r="C37" s="87"/>
      <c r="D37" s="87"/>
      <c r="E37" s="87"/>
      <c r="F37" s="87"/>
      <c r="G37" s="87"/>
      <c r="H37" s="87"/>
      <c r="I37" s="87"/>
      <c r="J37" s="87"/>
      <c r="K37" s="87"/>
    </row>
    <row r="38" spans="1:13" x14ac:dyDescent="0.3">
      <c r="B38" s="88" t="s">
        <v>2</v>
      </c>
      <c r="C38" s="90" t="s">
        <v>3</v>
      </c>
      <c r="D38" s="53" t="s">
        <v>4</v>
      </c>
      <c r="E38" s="92" t="s">
        <v>6</v>
      </c>
      <c r="F38" s="93"/>
      <c r="G38" s="94" t="s">
        <v>7</v>
      </c>
      <c r="H38" s="95"/>
      <c r="I38" s="96"/>
      <c r="J38" s="97" t="s">
        <v>8</v>
      </c>
      <c r="K38" s="98"/>
    </row>
    <row r="39" spans="1:13" ht="39.6" x14ac:dyDescent="0.3">
      <c r="B39" s="89"/>
      <c r="C39" s="91"/>
      <c r="D39" s="8" t="s">
        <v>40</v>
      </c>
      <c r="E39" s="9" t="s">
        <v>6</v>
      </c>
      <c r="F39" s="10" t="s">
        <v>41</v>
      </c>
      <c r="G39" s="11" t="s">
        <v>42</v>
      </c>
      <c r="H39" s="8" t="s">
        <v>43</v>
      </c>
      <c r="I39" s="12" t="s">
        <v>44</v>
      </c>
      <c r="J39" s="9" t="s">
        <v>36</v>
      </c>
      <c r="K39" s="10" t="s">
        <v>43</v>
      </c>
    </row>
    <row r="40" spans="1:13" x14ac:dyDescent="0.3">
      <c r="B40" s="3" t="s">
        <v>9</v>
      </c>
      <c r="C40" s="13" t="s">
        <v>10</v>
      </c>
      <c r="D40" s="23">
        <f>SUM(F6,D6)</f>
        <v>6948</v>
      </c>
      <c r="E40" s="24">
        <f>H6</f>
        <v>15</v>
      </c>
      <c r="F40" s="25">
        <f>E40/D40*1000</f>
        <v>2.1588946459412779</v>
      </c>
      <c r="G40" s="26">
        <f t="shared" ref="G40:G62" si="0">J6</f>
        <v>5</v>
      </c>
      <c r="H40" s="27">
        <f>G40/E40</f>
        <v>0.33333333333333331</v>
      </c>
      <c r="I40" s="28">
        <f>G40/D40*1000</f>
        <v>0.71963154864709267</v>
      </c>
      <c r="J40" s="29">
        <f t="shared" ref="J40:J62" si="1">L6</f>
        <v>1</v>
      </c>
      <c r="K40" s="30">
        <f>J40/E40</f>
        <v>6.6666666666666666E-2</v>
      </c>
    </row>
    <row r="41" spans="1:13" x14ac:dyDescent="0.3">
      <c r="B41" s="3" t="s">
        <v>11</v>
      </c>
      <c r="C41" s="13" t="s">
        <v>12</v>
      </c>
      <c r="D41" s="23">
        <f t="shared" ref="D41:D62" si="2">SUM(F7,D7)</f>
        <v>17835</v>
      </c>
      <c r="E41" s="24">
        <f t="shared" ref="E41:E62" si="3">H7</f>
        <v>87</v>
      </c>
      <c r="F41" s="25">
        <f t="shared" ref="F41:F62" si="4">E41/D41*1000</f>
        <v>4.8780487804878048</v>
      </c>
      <c r="G41" s="26">
        <f t="shared" si="0"/>
        <v>40</v>
      </c>
      <c r="H41" s="27">
        <f t="shared" ref="H41:H63" si="5">G41/E41</f>
        <v>0.45977011494252873</v>
      </c>
      <c r="I41" s="28">
        <f t="shared" ref="I41:I62" si="6">G41/D41*1000</f>
        <v>2.2427810485001403</v>
      </c>
      <c r="J41" s="29">
        <f t="shared" si="1"/>
        <v>18</v>
      </c>
      <c r="K41" s="30">
        <f t="shared" ref="K41:K63" si="7">J41/E41</f>
        <v>0.20689655172413793</v>
      </c>
    </row>
    <row r="42" spans="1:13" x14ac:dyDescent="0.3">
      <c r="B42" s="3" t="s">
        <v>13</v>
      </c>
      <c r="C42" s="13" t="s">
        <v>10</v>
      </c>
      <c r="D42" s="23">
        <f t="shared" si="2"/>
        <v>9780</v>
      </c>
      <c r="E42" s="24">
        <f t="shared" si="3"/>
        <v>45</v>
      </c>
      <c r="F42" s="25">
        <f t="shared" si="4"/>
        <v>4.6012269938650308</v>
      </c>
      <c r="G42" s="26">
        <f t="shared" si="0"/>
        <v>8</v>
      </c>
      <c r="H42" s="27">
        <f t="shared" si="5"/>
        <v>0.17777777777777778</v>
      </c>
      <c r="I42" s="28">
        <f t="shared" si="6"/>
        <v>0.81799591002044991</v>
      </c>
      <c r="J42" s="29">
        <f t="shared" si="1"/>
        <v>21</v>
      </c>
      <c r="K42" s="30">
        <f t="shared" si="7"/>
        <v>0.46666666666666667</v>
      </c>
    </row>
    <row r="43" spans="1:13" x14ac:dyDescent="0.3">
      <c r="B43" s="3" t="s">
        <v>14</v>
      </c>
      <c r="C43" s="13" t="s">
        <v>10</v>
      </c>
      <c r="D43" s="23">
        <f t="shared" si="2"/>
        <v>5737</v>
      </c>
      <c r="E43" s="24">
        <f t="shared" si="3"/>
        <v>28</v>
      </c>
      <c r="F43" s="25">
        <f t="shared" si="4"/>
        <v>4.8805996165243162</v>
      </c>
      <c r="G43" s="26">
        <f t="shared" si="0"/>
        <v>7</v>
      </c>
      <c r="H43" s="27">
        <f t="shared" si="5"/>
        <v>0.25</v>
      </c>
      <c r="I43" s="28">
        <f t="shared" si="6"/>
        <v>1.220149904131079</v>
      </c>
      <c r="J43" s="29">
        <f t="shared" si="1"/>
        <v>4</v>
      </c>
      <c r="K43" s="30">
        <f t="shared" si="7"/>
        <v>0.14285714285714285</v>
      </c>
    </row>
    <row r="44" spans="1:13" x14ac:dyDescent="0.3">
      <c r="B44" s="3" t="s">
        <v>15</v>
      </c>
      <c r="C44" s="13" t="s">
        <v>10</v>
      </c>
      <c r="D44" s="23">
        <f t="shared" si="2"/>
        <v>12515</v>
      </c>
      <c r="E44" s="24">
        <f t="shared" si="3"/>
        <v>18</v>
      </c>
      <c r="F44" s="25">
        <f t="shared" si="4"/>
        <v>1.4382740711146624</v>
      </c>
      <c r="G44" s="26">
        <f t="shared" si="0"/>
        <v>7</v>
      </c>
      <c r="H44" s="27">
        <f t="shared" si="5"/>
        <v>0.3888888888888889</v>
      </c>
      <c r="I44" s="28">
        <f t="shared" si="6"/>
        <v>0.55932880543347974</v>
      </c>
      <c r="J44" s="29">
        <f t="shared" si="1"/>
        <v>3</v>
      </c>
      <c r="K44" s="30">
        <f t="shared" si="7"/>
        <v>0.16666666666666666</v>
      </c>
    </row>
    <row r="45" spans="1:13" x14ac:dyDescent="0.3">
      <c r="B45" s="3" t="s">
        <v>16</v>
      </c>
      <c r="C45" s="13" t="s">
        <v>10</v>
      </c>
      <c r="D45" s="23">
        <f t="shared" si="2"/>
        <v>9563</v>
      </c>
      <c r="E45" s="24">
        <f t="shared" si="3"/>
        <v>33</v>
      </c>
      <c r="F45" s="25">
        <f t="shared" si="4"/>
        <v>3.4507999581721216</v>
      </c>
      <c r="G45" s="26">
        <f t="shared" si="0"/>
        <v>6</v>
      </c>
      <c r="H45" s="27">
        <f t="shared" si="5"/>
        <v>0.18181818181818182</v>
      </c>
      <c r="I45" s="28">
        <f t="shared" si="6"/>
        <v>0.62741817421311308</v>
      </c>
      <c r="J45" s="29">
        <f t="shared" si="1"/>
        <v>8</v>
      </c>
      <c r="K45" s="30">
        <f t="shared" si="7"/>
        <v>0.24242424242424243</v>
      </c>
    </row>
    <row r="46" spans="1:13" x14ac:dyDescent="0.3">
      <c r="B46" s="3" t="s">
        <v>17</v>
      </c>
      <c r="C46" s="13" t="s">
        <v>10</v>
      </c>
      <c r="D46" s="23">
        <f t="shared" si="2"/>
        <v>20377</v>
      </c>
      <c r="E46" s="24">
        <f t="shared" si="3"/>
        <v>52</v>
      </c>
      <c r="F46" s="25">
        <f t="shared" si="4"/>
        <v>2.5518967463316486</v>
      </c>
      <c r="G46" s="26">
        <f t="shared" si="0"/>
        <v>9</v>
      </c>
      <c r="H46" s="27">
        <f t="shared" si="5"/>
        <v>0.17307692307692307</v>
      </c>
      <c r="I46" s="28">
        <f t="shared" si="6"/>
        <v>0.441674436865093</v>
      </c>
      <c r="J46" s="29">
        <f t="shared" si="1"/>
        <v>9</v>
      </c>
      <c r="K46" s="30">
        <f t="shared" si="7"/>
        <v>0.17307692307692307</v>
      </c>
    </row>
    <row r="47" spans="1:13" x14ac:dyDescent="0.3">
      <c r="B47" s="3" t="s">
        <v>18</v>
      </c>
      <c r="C47" s="13" t="s">
        <v>10</v>
      </c>
      <c r="D47" s="23">
        <f t="shared" si="2"/>
        <v>6398</v>
      </c>
      <c r="E47" s="24">
        <f t="shared" si="3"/>
        <v>17</v>
      </c>
      <c r="F47" s="25">
        <f t="shared" si="4"/>
        <v>2.6570803376055019</v>
      </c>
      <c r="G47" s="26">
        <f t="shared" si="0"/>
        <v>9</v>
      </c>
      <c r="H47" s="27">
        <f t="shared" si="5"/>
        <v>0.52941176470588236</v>
      </c>
      <c r="I47" s="28">
        <f t="shared" si="6"/>
        <v>1.4066895904970305</v>
      </c>
      <c r="J47" s="29">
        <f t="shared" si="1"/>
        <v>1</v>
      </c>
      <c r="K47" s="30">
        <f t="shared" si="7"/>
        <v>5.8823529411764705E-2</v>
      </c>
    </row>
    <row r="48" spans="1:13" x14ac:dyDescent="0.3">
      <c r="B48" s="3" t="s">
        <v>19</v>
      </c>
      <c r="C48" s="13" t="s">
        <v>12</v>
      </c>
      <c r="D48" s="23">
        <f t="shared" si="2"/>
        <v>19513</v>
      </c>
      <c r="E48" s="24">
        <f t="shared" si="3"/>
        <v>45</v>
      </c>
      <c r="F48" s="25">
        <f t="shared" si="4"/>
        <v>2.3061548711115667</v>
      </c>
      <c r="G48" s="26">
        <f t="shared" si="0"/>
        <v>9</v>
      </c>
      <c r="H48" s="27">
        <f t="shared" si="5"/>
        <v>0.2</v>
      </c>
      <c r="I48" s="28">
        <f t="shared" si="6"/>
        <v>0.46123097422231329</v>
      </c>
      <c r="J48" s="29">
        <f t="shared" si="1"/>
        <v>8</v>
      </c>
      <c r="K48" s="30">
        <f t="shared" si="7"/>
        <v>0.17777777777777778</v>
      </c>
    </row>
    <row r="49" spans="2:11" x14ac:dyDescent="0.3">
      <c r="B49" s="3" t="s">
        <v>21</v>
      </c>
      <c r="C49" s="13" t="s">
        <v>10</v>
      </c>
      <c r="D49" s="23">
        <f t="shared" si="2"/>
        <v>2675</v>
      </c>
      <c r="E49" s="24">
        <f t="shared" si="3"/>
        <v>7</v>
      </c>
      <c r="F49" s="25">
        <f t="shared" si="4"/>
        <v>2.6168224299065423</v>
      </c>
      <c r="G49" s="26">
        <f t="shared" si="0"/>
        <v>4</v>
      </c>
      <c r="H49" s="27">
        <f t="shared" si="5"/>
        <v>0.5714285714285714</v>
      </c>
      <c r="I49" s="28">
        <f t="shared" si="6"/>
        <v>1.4953271028037383</v>
      </c>
      <c r="J49" s="29">
        <f t="shared" si="1"/>
        <v>0</v>
      </c>
      <c r="K49" s="30">
        <f t="shared" si="7"/>
        <v>0</v>
      </c>
    </row>
    <row r="50" spans="2:11" x14ac:dyDescent="0.3">
      <c r="B50" s="3" t="s">
        <v>22</v>
      </c>
      <c r="C50" s="13" t="s">
        <v>10</v>
      </c>
      <c r="D50" s="23">
        <f>SUM(F16,D16)</f>
        <v>12399</v>
      </c>
      <c r="E50" s="24">
        <f t="shared" si="3"/>
        <v>29</v>
      </c>
      <c r="F50" s="25">
        <f t="shared" si="4"/>
        <v>2.3388982982498585</v>
      </c>
      <c r="G50" s="26">
        <f t="shared" si="0"/>
        <v>4</v>
      </c>
      <c r="H50" s="27">
        <f t="shared" si="5"/>
        <v>0.13793103448275862</v>
      </c>
      <c r="I50" s="28">
        <f t="shared" si="6"/>
        <v>0.32260666182756675</v>
      </c>
      <c r="J50" s="29">
        <f t="shared" si="1"/>
        <v>7</v>
      </c>
      <c r="K50" s="30">
        <f t="shared" si="7"/>
        <v>0.2413793103448276</v>
      </c>
    </row>
    <row r="51" spans="2:11" x14ac:dyDescent="0.3">
      <c r="B51" s="3" t="s">
        <v>23</v>
      </c>
      <c r="C51" s="13" t="s">
        <v>24</v>
      </c>
      <c r="D51" s="23">
        <f t="shared" si="2"/>
        <v>9434</v>
      </c>
      <c r="E51" s="24">
        <f t="shared" si="3"/>
        <v>13</v>
      </c>
      <c r="F51" s="25">
        <f t="shared" si="4"/>
        <v>1.3779944880220478</v>
      </c>
      <c r="G51" s="26">
        <f t="shared" si="0"/>
        <v>6</v>
      </c>
      <c r="H51" s="27">
        <f t="shared" si="5"/>
        <v>0.46153846153846156</v>
      </c>
      <c r="I51" s="28">
        <f t="shared" si="6"/>
        <v>0.63599745601017588</v>
      </c>
      <c r="J51" s="29">
        <f t="shared" si="1"/>
        <v>2</v>
      </c>
      <c r="K51" s="30">
        <f t="shared" si="7"/>
        <v>0.15384615384615385</v>
      </c>
    </row>
    <row r="52" spans="2:11" x14ac:dyDescent="0.3">
      <c r="B52" s="3" t="s">
        <v>25</v>
      </c>
      <c r="C52" s="14" t="s">
        <v>10</v>
      </c>
      <c r="D52" s="23">
        <f t="shared" si="2"/>
        <v>2803</v>
      </c>
      <c r="E52" s="24">
        <f t="shared" si="3"/>
        <v>18</v>
      </c>
      <c r="F52" s="25">
        <f t="shared" si="4"/>
        <v>6.4216910453085978</v>
      </c>
      <c r="G52" s="26">
        <f t="shared" si="0"/>
        <v>4</v>
      </c>
      <c r="H52" s="27">
        <f t="shared" si="5"/>
        <v>0.22222222222222221</v>
      </c>
      <c r="I52" s="28">
        <f t="shared" si="6"/>
        <v>1.4270424545130218</v>
      </c>
      <c r="J52" s="29">
        <f t="shared" si="1"/>
        <v>1</v>
      </c>
      <c r="K52" s="30">
        <f>J52/E52</f>
        <v>5.5555555555555552E-2</v>
      </c>
    </row>
    <row r="53" spans="2:11" x14ac:dyDescent="0.3">
      <c r="B53" s="3" t="s">
        <v>26</v>
      </c>
      <c r="C53" s="13" t="s">
        <v>10</v>
      </c>
      <c r="D53" s="23">
        <f t="shared" si="2"/>
        <v>4530</v>
      </c>
      <c r="E53" s="24">
        <f t="shared" si="3"/>
        <v>26</v>
      </c>
      <c r="F53" s="25">
        <f t="shared" si="4"/>
        <v>5.739514348785872</v>
      </c>
      <c r="G53" s="26">
        <f t="shared" si="0"/>
        <v>8</v>
      </c>
      <c r="H53" s="27">
        <f t="shared" si="5"/>
        <v>0.30769230769230771</v>
      </c>
      <c r="I53" s="28">
        <f t="shared" si="6"/>
        <v>1.7660044150110374</v>
      </c>
      <c r="J53" s="29">
        <f t="shared" si="1"/>
        <v>3</v>
      </c>
      <c r="K53" s="30">
        <f t="shared" si="7"/>
        <v>0.11538461538461539</v>
      </c>
    </row>
    <row r="54" spans="2:11" x14ac:dyDescent="0.3">
      <c r="B54" s="3" t="s">
        <v>27</v>
      </c>
      <c r="C54" s="13" t="s">
        <v>12</v>
      </c>
      <c r="D54" s="23">
        <f t="shared" si="2"/>
        <v>15489</v>
      </c>
      <c r="E54" s="24">
        <f t="shared" si="3"/>
        <v>52</v>
      </c>
      <c r="F54" s="25">
        <f t="shared" si="4"/>
        <v>3.3572212537930146</v>
      </c>
      <c r="G54" s="26">
        <f t="shared" si="0"/>
        <v>12</v>
      </c>
      <c r="H54" s="27">
        <f t="shared" si="5"/>
        <v>0.23076923076923078</v>
      </c>
      <c r="I54" s="28">
        <f t="shared" si="6"/>
        <v>0.77474336625992646</v>
      </c>
      <c r="J54" s="29">
        <f t="shared" si="1"/>
        <v>11</v>
      </c>
      <c r="K54" s="30">
        <f t="shared" si="7"/>
        <v>0.21153846153846154</v>
      </c>
    </row>
    <row r="55" spans="2:11" x14ac:dyDescent="0.3">
      <c r="B55" s="3" t="s">
        <v>28</v>
      </c>
      <c r="C55" s="13" t="s">
        <v>10</v>
      </c>
      <c r="D55" s="23">
        <f t="shared" si="2"/>
        <v>1096</v>
      </c>
      <c r="E55" s="24">
        <f t="shared" si="3"/>
        <v>7</v>
      </c>
      <c r="F55" s="25">
        <f t="shared" si="4"/>
        <v>6.3868613138686134</v>
      </c>
      <c r="G55" s="26">
        <f t="shared" si="0"/>
        <v>4</v>
      </c>
      <c r="H55" s="27">
        <f t="shared" si="5"/>
        <v>0.5714285714285714</v>
      </c>
      <c r="I55" s="28">
        <f t="shared" si="6"/>
        <v>3.6496350364963503</v>
      </c>
      <c r="J55" s="29">
        <f t="shared" si="1"/>
        <v>1</v>
      </c>
      <c r="K55" s="30">
        <f>J55/E55</f>
        <v>0.14285714285714285</v>
      </c>
    </row>
    <row r="56" spans="2:11" x14ac:dyDescent="0.3">
      <c r="B56" s="3" t="s">
        <v>29</v>
      </c>
      <c r="C56" s="13" t="s">
        <v>10</v>
      </c>
      <c r="D56" s="23">
        <f t="shared" si="2"/>
        <v>6654</v>
      </c>
      <c r="E56" s="24">
        <f t="shared" si="3"/>
        <v>11</v>
      </c>
      <c r="F56" s="25">
        <f t="shared" si="4"/>
        <v>1.653140967838894</v>
      </c>
      <c r="G56" s="26">
        <f t="shared" si="0"/>
        <v>3</v>
      </c>
      <c r="H56" s="27">
        <f t="shared" si="5"/>
        <v>0.27272727272727271</v>
      </c>
      <c r="I56" s="28">
        <f t="shared" si="6"/>
        <v>0.45085662759242556</v>
      </c>
      <c r="J56" s="29">
        <f t="shared" si="1"/>
        <v>1</v>
      </c>
      <c r="K56" s="30">
        <f t="shared" si="7"/>
        <v>9.0909090909090912E-2</v>
      </c>
    </row>
    <row r="57" spans="2:11" x14ac:dyDescent="0.3">
      <c r="B57" s="3" t="s">
        <v>30</v>
      </c>
      <c r="C57" s="13" t="s">
        <v>20</v>
      </c>
      <c r="D57" s="23">
        <f t="shared" si="2"/>
        <v>7340</v>
      </c>
      <c r="E57" s="24">
        <f t="shared" si="3"/>
        <v>20</v>
      </c>
      <c r="F57" s="25">
        <f t="shared" si="4"/>
        <v>2.7247956403269753</v>
      </c>
      <c r="G57" s="26">
        <f t="shared" si="0"/>
        <v>5</v>
      </c>
      <c r="H57" s="27">
        <f t="shared" si="5"/>
        <v>0.25</v>
      </c>
      <c r="I57" s="28">
        <f t="shared" si="6"/>
        <v>0.68119891008174382</v>
      </c>
      <c r="J57" s="29">
        <f t="shared" si="1"/>
        <v>4</v>
      </c>
      <c r="K57" s="30">
        <f t="shared" si="7"/>
        <v>0.2</v>
      </c>
    </row>
    <row r="58" spans="2:11" x14ac:dyDescent="0.3">
      <c r="B58" s="3" t="s">
        <v>31</v>
      </c>
      <c r="C58" s="13" t="s">
        <v>10</v>
      </c>
      <c r="D58" s="23">
        <f t="shared" si="2"/>
        <v>9721</v>
      </c>
      <c r="E58" s="24">
        <f t="shared" si="3"/>
        <v>42</v>
      </c>
      <c r="F58" s="25">
        <f t="shared" si="4"/>
        <v>4.3205431539965025</v>
      </c>
      <c r="G58" s="26">
        <f t="shared" si="0"/>
        <v>23</v>
      </c>
      <c r="H58" s="27">
        <f t="shared" si="5"/>
        <v>0.54761904761904767</v>
      </c>
      <c r="I58" s="28">
        <f t="shared" si="6"/>
        <v>2.3660117271885608</v>
      </c>
      <c r="J58" s="29">
        <f t="shared" si="1"/>
        <v>8</v>
      </c>
      <c r="K58" s="30">
        <f t="shared" si="7"/>
        <v>0.19047619047619047</v>
      </c>
    </row>
    <row r="59" spans="2:11" x14ac:dyDescent="0.3">
      <c r="B59" s="3" t="s">
        <v>32</v>
      </c>
      <c r="C59" s="13" t="s">
        <v>10</v>
      </c>
      <c r="D59" s="23">
        <f t="shared" si="2"/>
        <v>8961</v>
      </c>
      <c r="E59" s="24">
        <f t="shared" si="3"/>
        <v>50</v>
      </c>
      <c r="F59" s="25">
        <f t="shared" si="4"/>
        <v>5.5797344046423394</v>
      </c>
      <c r="G59" s="26">
        <f t="shared" si="0"/>
        <v>17</v>
      </c>
      <c r="H59" s="27">
        <f t="shared" si="5"/>
        <v>0.34</v>
      </c>
      <c r="I59" s="28">
        <f t="shared" si="6"/>
        <v>1.8971096975783954</v>
      </c>
      <c r="J59" s="29">
        <f t="shared" si="1"/>
        <v>4</v>
      </c>
      <c r="K59" s="30">
        <f t="shared" si="7"/>
        <v>0.08</v>
      </c>
    </row>
    <row r="60" spans="2:11" x14ac:dyDescent="0.3">
      <c r="B60" s="3" t="s">
        <v>33</v>
      </c>
      <c r="C60" s="13" t="s">
        <v>10</v>
      </c>
      <c r="D60" s="23">
        <f t="shared" si="2"/>
        <v>2265</v>
      </c>
      <c r="E60" s="24">
        <f t="shared" si="3"/>
        <v>8</v>
      </c>
      <c r="F60" s="25">
        <f t="shared" si="4"/>
        <v>3.5320088300220749</v>
      </c>
      <c r="G60" s="26">
        <f t="shared" si="0"/>
        <v>1</v>
      </c>
      <c r="H60" s="27">
        <f t="shared" si="5"/>
        <v>0.125</v>
      </c>
      <c r="I60" s="28">
        <f t="shared" si="6"/>
        <v>0.44150110375275936</v>
      </c>
      <c r="J60" s="29">
        <f t="shared" si="1"/>
        <v>1</v>
      </c>
      <c r="K60" s="30">
        <f t="shared" si="7"/>
        <v>0.125</v>
      </c>
    </row>
    <row r="61" spans="2:11" x14ac:dyDescent="0.3">
      <c r="B61" s="3" t="s">
        <v>34</v>
      </c>
      <c r="C61" s="13" t="s">
        <v>10</v>
      </c>
      <c r="D61" s="23">
        <f t="shared" si="2"/>
        <v>1849</v>
      </c>
      <c r="E61" s="24">
        <f t="shared" si="3"/>
        <v>4</v>
      </c>
      <c r="F61" s="25">
        <f t="shared" si="4"/>
        <v>2.1633315305570582</v>
      </c>
      <c r="G61" s="26">
        <f t="shared" si="0"/>
        <v>2</v>
      </c>
      <c r="H61" s="27">
        <f t="shared" si="5"/>
        <v>0.5</v>
      </c>
      <c r="I61" s="28">
        <f t="shared" si="6"/>
        <v>1.0816657652785291</v>
      </c>
      <c r="J61" s="29">
        <f t="shared" si="1"/>
        <v>0</v>
      </c>
      <c r="K61" s="30">
        <f>J61/E61</f>
        <v>0</v>
      </c>
    </row>
    <row r="62" spans="2:11" ht="15" thickBot="1" x14ac:dyDescent="0.35">
      <c r="B62" s="3" t="s">
        <v>35</v>
      </c>
      <c r="C62" s="13" t="s">
        <v>10</v>
      </c>
      <c r="D62" s="31">
        <f t="shared" si="2"/>
        <v>871</v>
      </c>
      <c r="E62" s="31">
        <f t="shared" si="3"/>
        <v>3</v>
      </c>
      <c r="F62" s="32">
        <f t="shared" si="4"/>
        <v>3.4443168771526977</v>
      </c>
      <c r="G62" s="33">
        <f t="shared" si="0"/>
        <v>1</v>
      </c>
      <c r="H62" s="34">
        <f>IFERROR(G62/E62,0)</f>
        <v>0.33333333333333331</v>
      </c>
      <c r="I62" s="35">
        <f t="shared" si="6"/>
        <v>1.1481056257175661</v>
      </c>
      <c r="J62" s="31">
        <f t="shared" si="1"/>
        <v>0</v>
      </c>
      <c r="K62" s="36">
        <f>IFERROR(J62/E62,0)</f>
        <v>0</v>
      </c>
    </row>
    <row r="63" spans="2:11" ht="15.6" thickTop="1" thickBot="1" x14ac:dyDescent="0.35">
      <c r="B63" s="85" t="s">
        <v>36</v>
      </c>
      <c r="C63" s="86"/>
      <c r="D63" s="37">
        <f>SUM(D40:D62)</f>
        <v>194753</v>
      </c>
      <c r="E63" s="38">
        <f>SUM(E40:E62)</f>
        <v>630</v>
      </c>
      <c r="F63" s="39">
        <f>E63/D63*1000</f>
        <v>3.2348667286254895</v>
      </c>
      <c r="G63" s="40">
        <f>SUM(G40:G62)</f>
        <v>194</v>
      </c>
      <c r="H63" s="41">
        <f t="shared" si="5"/>
        <v>0.30793650793650795</v>
      </c>
      <c r="I63" s="42">
        <f>G63/D63*1000</f>
        <v>0.99613356405292863</v>
      </c>
      <c r="J63" s="38">
        <f>SUM(J40:J62)</f>
        <v>116</v>
      </c>
      <c r="K63" s="43">
        <f t="shared" si="7"/>
        <v>0.18412698412698414</v>
      </c>
    </row>
    <row r="64" spans="2:11" ht="15" thickBot="1" x14ac:dyDescent="0.35">
      <c r="B64" s="15" t="s">
        <v>45</v>
      </c>
      <c r="C64" s="16"/>
      <c r="D64" s="16"/>
      <c r="E64" s="16"/>
      <c r="F64" s="16"/>
      <c r="G64" s="16"/>
      <c r="H64" s="16"/>
      <c r="I64" s="17"/>
      <c r="J64" s="17"/>
      <c r="K64" s="18"/>
    </row>
  </sheetData>
  <mergeCells count="32">
    <mergeCell ref="B63:C63"/>
    <mergeCell ref="B35:K35"/>
    <mergeCell ref="B36:K36"/>
    <mergeCell ref="B37:K37"/>
    <mergeCell ref="B38:B39"/>
    <mergeCell ref="C38:C39"/>
    <mergeCell ref="E38:F38"/>
    <mergeCell ref="G38:I38"/>
    <mergeCell ref="J38:K38"/>
    <mergeCell ref="L30:M30"/>
    <mergeCell ref="B31:C31"/>
    <mergeCell ref="D31:E31"/>
    <mergeCell ref="F31:G31"/>
    <mergeCell ref="H31:I31"/>
    <mergeCell ref="J31:K31"/>
    <mergeCell ref="L31:M31"/>
    <mergeCell ref="J30:K30"/>
    <mergeCell ref="B29:C29"/>
    <mergeCell ref="B30:C30"/>
    <mergeCell ref="D30:E30"/>
    <mergeCell ref="F30:G30"/>
    <mergeCell ref="H30:I30"/>
    <mergeCell ref="B1:M1"/>
    <mergeCell ref="B2:M2"/>
    <mergeCell ref="B3:M3"/>
    <mergeCell ref="B4:B5"/>
    <mergeCell ref="C4:C5"/>
    <mergeCell ref="D4:E4"/>
    <mergeCell ref="F4:G4"/>
    <mergeCell ref="H4:I4"/>
    <mergeCell ref="J4:K4"/>
    <mergeCell ref="L4:M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BFB8B3B90AD645B01114AB459747D1" ma:contentTypeVersion="12" ma:contentTypeDescription="Create a new document." ma:contentTypeScope="" ma:versionID="1cde8f0ca4eaf1d68e0ba2b0a781a82b">
  <xsd:schema xmlns:xsd="http://www.w3.org/2001/XMLSchema" xmlns:xs="http://www.w3.org/2001/XMLSchema" xmlns:p="http://schemas.microsoft.com/office/2006/metadata/properties" xmlns:ns2="122b4da6-2a6b-49ef-a703-7e5a05c771d1" xmlns:ns3="d228240d-5ddd-4452-bee6-a76b1058fbad" targetNamespace="http://schemas.microsoft.com/office/2006/metadata/properties" ma:root="true" ma:fieldsID="887eb4f862ecb2e308137404d9525c9b" ns2:_="" ns3:_="">
    <xsd:import namespace="122b4da6-2a6b-49ef-a703-7e5a05c771d1"/>
    <xsd:import namespace="d228240d-5ddd-4452-bee6-a76b1058fb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b4da6-2a6b-49ef-a703-7e5a05c771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28240d-5ddd-4452-bee6-a76b1058fba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75390A0-E5CC-4980-8ACC-7C5846471E97}">
  <ds:schemaRefs>
    <ds:schemaRef ds:uri="http://schemas.microsoft.com/office/2006/documentManagement/types"/>
    <ds:schemaRef ds:uri="d228240d-5ddd-4452-bee6-a76b1058fbad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122b4da6-2a6b-49ef-a703-7e5a05c771d1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9901FB6-008B-4CF0-B6B9-E72BF6461B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2b4da6-2a6b-49ef-a703-7e5a05c771d1"/>
    <ds:schemaRef ds:uri="d228240d-5ddd-4452-bee6-a76b1058fb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2E179E-E225-4144-A138-A9D1D48B54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Southern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Johnson, Dena</dc:creator>
  <cp:keywords/>
  <dc:description/>
  <cp:lastModifiedBy>King-Cofer, Suebrina</cp:lastModifiedBy>
  <cp:revision/>
  <dcterms:created xsi:type="dcterms:W3CDTF">2023-11-14T15:46:26Z</dcterms:created>
  <dcterms:modified xsi:type="dcterms:W3CDTF">2025-05-15T14:47:21Z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d3826ce-7c18-471d-9596-93de5bae332e_Enabled">
    <vt:lpwstr>true</vt:lpwstr>
  </property>
  <property fmtid="{D5CDD505-2E9C-101B-9397-08002B2CF9AE}" pid="3" name="MSIP_Label_ed3826ce-7c18-471d-9596-93de5bae332e_SetDate">
    <vt:lpwstr>2023-11-14T15:46:27Z</vt:lpwstr>
  </property>
  <property fmtid="{D5CDD505-2E9C-101B-9397-08002B2CF9AE}" pid="4" name="MSIP_Label_ed3826ce-7c18-471d-9596-93de5bae332e_Method">
    <vt:lpwstr>Standard</vt:lpwstr>
  </property>
  <property fmtid="{D5CDD505-2E9C-101B-9397-08002B2CF9AE}" pid="5" name="MSIP_Label_ed3826ce-7c18-471d-9596-93de5bae332e_Name">
    <vt:lpwstr>Internal</vt:lpwstr>
  </property>
  <property fmtid="{D5CDD505-2E9C-101B-9397-08002B2CF9AE}" pid="6" name="MSIP_Label_ed3826ce-7c18-471d-9596-93de5bae332e_SiteId">
    <vt:lpwstr>c0a02e2d-1186-410a-8895-0a4a252ebf17</vt:lpwstr>
  </property>
  <property fmtid="{D5CDD505-2E9C-101B-9397-08002B2CF9AE}" pid="7" name="MSIP_Label_ed3826ce-7c18-471d-9596-93de5bae332e_ActionId">
    <vt:lpwstr>863b8af2-57b7-4c1d-a29a-6bd19bad269d</vt:lpwstr>
  </property>
  <property fmtid="{D5CDD505-2E9C-101B-9397-08002B2CF9AE}" pid="8" name="MSIP_Label_ed3826ce-7c18-471d-9596-93de5bae332e_ContentBits">
    <vt:lpwstr>0</vt:lpwstr>
  </property>
  <property fmtid="{D5CDD505-2E9C-101B-9397-08002B2CF9AE}" pid="9" name="ContentTypeId">
    <vt:lpwstr>0x01010084BFB8B3B90AD645B01114AB459747D1</vt:lpwstr>
  </property>
</Properties>
</file>