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028"/>
  <workbookPr filterPrivacy="1" defaultThemeVersion="166925"/>
  <xr:revisionPtr revIDLastSave="0" documentId="13_ncr:1_{9832D42A-442A-4194-9264-EDFC151E1313}" xr6:coauthVersionLast="47" xr6:coauthVersionMax="47" xr10:uidLastSave="{00000000-0000-0000-0000-000000000000}"/>
  <bookViews>
    <workbookView xWindow="-120" yWindow="-120" windowWidth="29040" windowHeight="15840" xr2:uid="{4879F47E-DC80-406D-A4D8-9E1950DEF25E}"/>
  </bookViews>
  <sheets>
    <sheet name="B-1b" sheetId="1" r:id="rId1"/>
  </sheets>
  <externalReferences>
    <externalReference r:id="rId2"/>
    <externalReference r:id="rId3"/>
    <externalReference r:id="rId4"/>
    <externalReference r:id="rId5"/>
  </externalReferences>
  <definedNames>
    <definedName name="__123Graph_A" hidden="1">[2]Summary!$P$9:$AA$9</definedName>
    <definedName name="__123Graph_AGRAPH2" hidden="1">'[2]Main Menu'!$H$82:$H$82</definedName>
    <definedName name="__123Graph_ANI12MTD" hidden="1">[2]Summary!$P$11:$AA$11</definedName>
    <definedName name="__123Graph_AROE" hidden="1">[2]Summary!$P$9:$AA$9</definedName>
    <definedName name="__123Graph_X" hidden="1">[2]Summary!$P$6:$AA$6</definedName>
    <definedName name="__123Graph_XNI12MTD" hidden="1">[2]Summary!$P$6:$AA$6</definedName>
    <definedName name="__123Graph_XROE" hidden="1">[2]Summary!$P$6:$AA$6</definedName>
    <definedName name="_Dist_Values" hidden="1">[1]Income!#REF!</definedName>
    <definedName name="_xlnm._FilterDatabase" localSheetId="0" hidden="1">'B-1b'!$E$47:$M$412</definedName>
    <definedName name="_Key1" hidden="1">'[3]FEB-2018'!#REF!</definedName>
    <definedName name="_Key2" hidden="1">'[3]FEB-2018'!#REF!</definedName>
    <definedName name="_Order1" hidden="1">255</definedName>
    <definedName name="_Order2" hidden="1">255</definedName>
    <definedName name="anscount" hidden="1">1</definedName>
    <definedName name="ApparityWorkArea_Col_63571364961319574413" hidden="1">#REF!</definedName>
    <definedName name="ApparityWorkArea_Col_63656713641390263511" hidden="1">'[4]Sharing for filing'!#REF!</definedName>
    <definedName name="ApparityWorkArea_Row_63571364961319574412" hidden="1">#REF!</definedName>
    <definedName name="ApparityWorkArea_Row_63656713641390263510" hidden="1">'[4]Sharing for filing'!#REF!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371" i="1" l="1"/>
  <c r="A372" i="1" s="1"/>
  <c r="A373" i="1" s="1"/>
  <c r="A374" i="1" s="1"/>
  <c r="A375" i="1" s="1"/>
  <c r="A376" i="1" s="1"/>
  <c r="A377" i="1" s="1"/>
  <c r="A378" i="1" s="1"/>
  <c r="A379" i="1" s="1"/>
  <c r="A380" i="1" s="1"/>
  <c r="A381" i="1" s="1"/>
  <c r="A382" i="1" s="1"/>
  <c r="A383" i="1" s="1"/>
  <c r="A386" i="1" s="1"/>
  <c r="A389" i="1" s="1"/>
  <c r="A392" i="1" s="1"/>
  <c r="A311" i="1"/>
  <c r="A312" i="1" s="1"/>
  <c r="A313" i="1" s="1"/>
  <c r="A314" i="1" s="1"/>
  <c r="A315" i="1" s="1"/>
  <c r="A318" i="1" s="1"/>
  <c r="A333" i="1" s="1"/>
  <c r="A334" i="1" s="1"/>
  <c r="A335" i="1" s="1"/>
  <c r="A337" i="1" s="1"/>
  <c r="A340" i="1" s="1"/>
  <c r="A354" i="1" s="1"/>
  <c r="A355" i="1" s="1"/>
  <c r="A356" i="1" s="1"/>
  <c r="A269" i="1"/>
  <c r="A270" i="1" s="1"/>
  <c r="A271" i="1" s="1"/>
  <c r="A272" i="1" s="1"/>
  <c r="A273" i="1" s="1"/>
  <c r="A274" i="1" s="1"/>
  <c r="A275" i="1" s="1"/>
  <c r="A276" i="1" s="1"/>
  <c r="A277" i="1" s="1"/>
  <c r="A278" i="1" s="1"/>
  <c r="A281" i="1" s="1"/>
  <c r="A282" i="1" s="1"/>
  <c r="A283" i="1" s="1"/>
  <c r="A284" i="1" s="1"/>
  <c r="A285" i="1" s="1"/>
  <c r="A286" i="1" s="1"/>
  <c r="A287" i="1" s="1"/>
  <c r="A288" i="1" s="1"/>
  <c r="A289" i="1" s="1"/>
  <c r="A290" i="1" s="1"/>
  <c r="A292" i="1" s="1"/>
  <c r="A295" i="1" s="1"/>
  <c r="A232" i="1"/>
  <c r="A233" i="1" s="1"/>
  <c r="A234" i="1" s="1"/>
  <c r="A235" i="1" s="1"/>
  <c r="A236" i="1" s="1"/>
  <c r="A237" i="1" s="1"/>
  <c r="A238" i="1" s="1"/>
  <c r="A241" i="1" s="1"/>
  <c r="A242" i="1" s="1"/>
  <c r="A243" i="1" s="1"/>
  <c r="A244" i="1" s="1"/>
  <c r="A245" i="1" s="1"/>
  <c r="A246" i="1" s="1"/>
  <c r="A247" i="1" s="1"/>
  <c r="A249" i="1" s="1"/>
  <c r="A252" i="1" s="1"/>
  <c r="A204" i="1"/>
  <c r="A205" i="1" s="1"/>
  <c r="A136" i="1"/>
  <c r="A137" i="1" s="1"/>
  <c r="A138" i="1" s="1"/>
  <c r="A139" i="1" s="1"/>
  <c r="A140" i="1" s="1"/>
  <c r="A141" i="1" s="1"/>
  <c r="A144" i="1" s="1"/>
  <c r="A145" i="1" s="1"/>
  <c r="A146" i="1" s="1"/>
  <c r="A147" i="1" s="1"/>
  <c r="A148" i="1" s="1"/>
  <c r="A149" i="1" s="1"/>
  <c r="A151" i="1" s="1"/>
  <c r="A24" i="1"/>
  <c r="A25" i="1" s="1"/>
  <c r="A26" i="1" s="1"/>
  <c r="A27" i="1" s="1"/>
  <c r="A28" i="1" s="1"/>
  <c r="A29" i="1" s="1"/>
  <c r="A30" i="1" s="1"/>
  <c r="A31" i="1" s="1"/>
  <c r="A32" i="1" s="1"/>
  <c r="A33" i="1" s="1"/>
  <c r="A34" i="1" s="1"/>
  <c r="A35" i="1" s="1"/>
  <c r="A36" i="1" s="1"/>
  <c r="A37" i="1" s="1"/>
  <c r="A38" i="1" s="1"/>
  <c r="G337" i="1"/>
  <c r="I290" i="1"/>
  <c r="I278" i="1"/>
  <c r="G278" i="1"/>
  <c r="G290" i="1"/>
  <c r="G238" i="1"/>
  <c r="I238" i="1"/>
  <c r="G247" i="1"/>
  <c r="I207" i="1"/>
  <c r="G207" i="1"/>
  <c r="G212" i="1" s="1"/>
  <c r="G149" i="1"/>
  <c r="I105" i="1"/>
  <c r="I97" i="1"/>
  <c r="G97" i="1"/>
  <c r="G105" i="1"/>
  <c r="I25" i="1"/>
  <c r="G25" i="1"/>
  <c r="G37" i="1"/>
  <c r="K382" i="1"/>
  <c r="M382" i="1" s="1"/>
  <c r="K381" i="1"/>
  <c r="M381" i="1" s="1"/>
  <c r="G383" i="1"/>
  <c r="K380" i="1"/>
  <c r="M380" i="1" s="1"/>
  <c r="K379" i="1"/>
  <c r="M379" i="1" s="1"/>
  <c r="K378" i="1"/>
  <c r="M378" i="1" s="1"/>
  <c r="K377" i="1"/>
  <c r="M377" i="1" s="1"/>
  <c r="K376" i="1"/>
  <c r="M376" i="1" s="1"/>
  <c r="M392" i="1" s="1"/>
  <c r="K375" i="1"/>
  <c r="K374" i="1"/>
  <c r="K386" i="1" s="1"/>
  <c r="K373" i="1"/>
  <c r="M373" i="1" s="1"/>
  <c r="K372" i="1"/>
  <c r="M372" i="1" s="1"/>
  <c r="K371" i="1"/>
  <c r="M371" i="1" s="1"/>
  <c r="K370" i="1"/>
  <c r="M370" i="1" s="1"/>
  <c r="G356" i="1"/>
  <c r="K355" i="1"/>
  <c r="M355" i="1" s="1"/>
  <c r="K354" i="1"/>
  <c r="M354" i="1" s="1"/>
  <c r="K335" i="1"/>
  <c r="M335" i="1" s="1"/>
  <c r="K334" i="1"/>
  <c r="M334" i="1" s="1"/>
  <c r="K333" i="1"/>
  <c r="K340" i="1" s="1"/>
  <c r="I337" i="1"/>
  <c r="K314" i="1"/>
  <c r="M314" i="1" s="1"/>
  <c r="K313" i="1"/>
  <c r="M313" i="1" s="1"/>
  <c r="K312" i="1"/>
  <c r="G315" i="1"/>
  <c r="I315" i="1"/>
  <c r="K310" i="1"/>
  <c r="M310" i="1" s="1"/>
  <c r="K289" i="1"/>
  <c r="M289" i="1" s="1"/>
  <c r="K288" i="1"/>
  <c r="M288" i="1" s="1"/>
  <c r="K287" i="1"/>
  <c r="M287" i="1" s="1"/>
  <c r="K286" i="1"/>
  <c r="M286" i="1" s="1"/>
  <c r="K285" i="1"/>
  <c r="M285" i="1" s="1"/>
  <c r="K284" i="1"/>
  <c r="K295" i="1" s="1"/>
  <c r="K283" i="1"/>
  <c r="M283" i="1" s="1"/>
  <c r="K282" i="1"/>
  <c r="M282" i="1" s="1"/>
  <c r="K281" i="1"/>
  <c r="M281" i="1" s="1"/>
  <c r="K277" i="1"/>
  <c r="M277" i="1" s="1"/>
  <c r="K276" i="1"/>
  <c r="M276" i="1" s="1"/>
  <c r="K275" i="1"/>
  <c r="M275" i="1" s="1"/>
  <c r="K274" i="1"/>
  <c r="M274" i="1" s="1"/>
  <c r="K273" i="1"/>
  <c r="M273" i="1" s="1"/>
  <c r="K272" i="1"/>
  <c r="M272" i="1" s="1"/>
  <c r="K271" i="1"/>
  <c r="M271" i="1" s="1"/>
  <c r="K270" i="1"/>
  <c r="M270" i="1" s="1"/>
  <c r="K269" i="1"/>
  <c r="M269" i="1" s="1"/>
  <c r="K268" i="1"/>
  <c r="M268" i="1" s="1"/>
  <c r="K246" i="1"/>
  <c r="M246" i="1" s="1"/>
  <c r="K245" i="1"/>
  <c r="M245" i="1" s="1"/>
  <c r="K244" i="1"/>
  <c r="I247" i="1"/>
  <c r="K242" i="1"/>
  <c r="M242" i="1" s="1"/>
  <c r="K241" i="1"/>
  <c r="M241" i="1" s="1"/>
  <c r="K237" i="1"/>
  <c r="M237" i="1" s="1"/>
  <c r="K236" i="1"/>
  <c r="M236" i="1" s="1"/>
  <c r="K235" i="1"/>
  <c r="M235" i="1" s="1"/>
  <c r="K234" i="1"/>
  <c r="M234" i="1" s="1"/>
  <c r="K233" i="1"/>
  <c r="M233" i="1" s="1"/>
  <c r="K231" i="1"/>
  <c r="M231" i="1" s="1"/>
  <c r="K209" i="1"/>
  <c r="M209" i="1" s="1"/>
  <c r="K205" i="1"/>
  <c r="M205" i="1" s="1"/>
  <c r="K203" i="1"/>
  <c r="K177" i="1"/>
  <c r="M177" i="1" s="1"/>
  <c r="K176" i="1"/>
  <c r="M176" i="1" s="1"/>
  <c r="K175" i="1"/>
  <c r="M175" i="1" s="1"/>
  <c r="G178" i="1"/>
  <c r="I178" i="1"/>
  <c r="K170" i="1"/>
  <c r="M170" i="1" s="1"/>
  <c r="K169" i="1"/>
  <c r="K188" i="1" s="1"/>
  <c r="K168" i="1"/>
  <c r="M168" i="1" s="1"/>
  <c r="I171" i="1"/>
  <c r="A167" i="1"/>
  <c r="A168" i="1" s="1"/>
  <c r="A169" i="1" s="1"/>
  <c r="A170" i="1" s="1"/>
  <c r="A171" i="1" s="1"/>
  <c r="A174" i="1" s="1"/>
  <c r="A175" i="1" s="1"/>
  <c r="A176" i="1" s="1"/>
  <c r="A177" i="1" s="1"/>
  <c r="A178" i="1" s="1"/>
  <c r="A181" i="1" s="1"/>
  <c r="A183" i="1" s="1"/>
  <c r="A185" i="1" s="1"/>
  <c r="A188" i="1" s="1"/>
  <c r="K166" i="1"/>
  <c r="M166" i="1" s="1"/>
  <c r="G171" i="1"/>
  <c r="K148" i="1"/>
  <c r="M148" i="1" s="1"/>
  <c r="K147" i="1"/>
  <c r="M147" i="1" s="1"/>
  <c r="K146" i="1"/>
  <c r="M146" i="1" s="1"/>
  <c r="K145" i="1"/>
  <c r="M145" i="1" s="1"/>
  <c r="K144" i="1"/>
  <c r="M144" i="1" s="1"/>
  <c r="I149" i="1"/>
  <c r="K140" i="1"/>
  <c r="M140" i="1" s="1"/>
  <c r="K139" i="1"/>
  <c r="M139" i="1" s="1"/>
  <c r="K138" i="1"/>
  <c r="M138" i="1" s="1"/>
  <c r="K137" i="1"/>
  <c r="M137" i="1" s="1"/>
  <c r="K136" i="1"/>
  <c r="M136" i="1" s="1"/>
  <c r="K135" i="1"/>
  <c r="M135" i="1" s="1"/>
  <c r="I141" i="1"/>
  <c r="G141" i="1"/>
  <c r="K103" i="1"/>
  <c r="M103" i="1" s="1"/>
  <c r="K102" i="1"/>
  <c r="M102" i="1" s="1"/>
  <c r="K101" i="1"/>
  <c r="M101" i="1" s="1"/>
  <c r="K104" i="1"/>
  <c r="M104" i="1" s="1"/>
  <c r="K96" i="1"/>
  <c r="M96" i="1" s="1"/>
  <c r="K95" i="1"/>
  <c r="K94" i="1"/>
  <c r="M94" i="1" s="1"/>
  <c r="K93" i="1"/>
  <c r="M93" i="1" s="1"/>
  <c r="K92" i="1"/>
  <c r="M92" i="1" s="1"/>
  <c r="A92" i="1"/>
  <c r="A93" i="1" s="1"/>
  <c r="A94" i="1" s="1"/>
  <c r="A95" i="1" s="1"/>
  <c r="A96" i="1" s="1"/>
  <c r="A97" i="1" s="1"/>
  <c r="A100" i="1" s="1"/>
  <c r="A101" i="1" s="1"/>
  <c r="A102" i="1" s="1"/>
  <c r="A103" i="1" s="1"/>
  <c r="A104" i="1" s="1"/>
  <c r="A105" i="1" s="1"/>
  <c r="A107" i="1" s="1"/>
  <c r="A109" i="1" s="1"/>
  <c r="A111" i="1" s="1"/>
  <c r="A113" i="1" s="1"/>
  <c r="A116" i="1" s="1"/>
  <c r="A119" i="1" s="1"/>
  <c r="K70" i="1"/>
  <c r="M70" i="1" s="1"/>
  <c r="K64" i="1"/>
  <c r="M64" i="1" s="1"/>
  <c r="K63" i="1"/>
  <c r="K75" i="1" s="1"/>
  <c r="K62" i="1"/>
  <c r="M62" i="1" s="1"/>
  <c r="K61" i="1"/>
  <c r="M61" i="1" s="1"/>
  <c r="K57" i="1"/>
  <c r="M57" i="1" s="1"/>
  <c r="K56" i="1"/>
  <c r="M56" i="1" s="1"/>
  <c r="K55" i="1"/>
  <c r="M55" i="1" s="1"/>
  <c r="I58" i="1"/>
  <c r="A54" i="1"/>
  <c r="A55" i="1" s="1"/>
  <c r="A56" i="1" s="1"/>
  <c r="A57" i="1" s="1"/>
  <c r="A58" i="1" s="1"/>
  <c r="A61" i="1" s="1"/>
  <c r="A62" i="1" s="1"/>
  <c r="A63" i="1" s="1"/>
  <c r="A64" i="1" s="1"/>
  <c r="A65" i="1" s="1"/>
  <c r="A66" i="1" s="1"/>
  <c r="A68" i="1" s="1"/>
  <c r="A70" i="1" s="1"/>
  <c r="A72" i="1" s="1"/>
  <c r="A75" i="1" s="1"/>
  <c r="K53" i="1"/>
  <c r="M53" i="1" s="1"/>
  <c r="G58" i="1"/>
  <c r="K24" i="1"/>
  <c r="M24" i="1" s="1"/>
  <c r="G292" i="1" l="1"/>
  <c r="A207" i="1"/>
  <c r="A209" i="1" s="1"/>
  <c r="A212" i="1" s="1"/>
  <c r="A215" i="1" s="1"/>
  <c r="G249" i="1"/>
  <c r="K171" i="1"/>
  <c r="M171" i="1" s="1"/>
  <c r="G109" i="1"/>
  <c r="G113" i="1" s="1"/>
  <c r="G181" i="1"/>
  <c r="G185" i="1" s="1"/>
  <c r="G151" i="1"/>
  <c r="K392" i="1"/>
  <c r="K290" i="1"/>
  <c r="M290" i="1" s="1"/>
  <c r="M284" i="1"/>
  <c r="M295" i="1" s="1"/>
  <c r="M169" i="1"/>
  <c r="M188" i="1" s="1"/>
  <c r="K238" i="1"/>
  <c r="M238" i="1" s="1"/>
  <c r="K337" i="1"/>
  <c r="M337" i="1" s="1"/>
  <c r="I109" i="1"/>
  <c r="I113" i="1" s="1"/>
  <c r="K116" i="1"/>
  <c r="M95" i="1"/>
  <c r="M116" i="1" s="1"/>
  <c r="K25" i="1"/>
  <c r="M25" i="1" s="1"/>
  <c r="K315" i="1"/>
  <c r="M315" i="1" s="1"/>
  <c r="I249" i="1"/>
  <c r="K247" i="1"/>
  <c r="M247" i="1" s="1"/>
  <c r="I151" i="1"/>
  <c r="K149" i="1"/>
  <c r="M149" i="1" s="1"/>
  <c r="K97" i="1"/>
  <c r="M97" i="1" s="1"/>
  <c r="K318" i="1"/>
  <c r="M312" i="1"/>
  <c r="M318" i="1" s="1"/>
  <c r="K389" i="1"/>
  <c r="M375" i="1"/>
  <c r="M389" i="1" s="1"/>
  <c r="I212" i="1"/>
  <c r="M244" i="1"/>
  <c r="M252" i="1" s="1"/>
  <c r="K252" i="1"/>
  <c r="K58" i="1"/>
  <c r="M58" i="1" s="1"/>
  <c r="G66" i="1"/>
  <c r="G68" i="1" s="1"/>
  <c r="G72" i="1" s="1"/>
  <c r="K65" i="1"/>
  <c r="M65" i="1" s="1"/>
  <c r="K141" i="1"/>
  <c r="M141" i="1" s="1"/>
  <c r="I181" i="1"/>
  <c r="I185" i="1" s="1"/>
  <c r="K178" i="1"/>
  <c r="M178" i="1" s="1"/>
  <c r="I66" i="1"/>
  <c r="I383" i="1"/>
  <c r="K54" i="1"/>
  <c r="M54" i="1" s="1"/>
  <c r="K167" i="1"/>
  <c r="M167" i="1" s="1"/>
  <c r="K174" i="1"/>
  <c r="M174" i="1" s="1"/>
  <c r="M203" i="1"/>
  <c r="M215" i="1" s="1"/>
  <c r="K232" i="1"/>
  <c r="M232" i="1" s="1"/>
  <c r="K243" i="1"/>
  <c r="M243" i="1" s="1"/>
  <c r="K311" i="1"/>
  <c r="M311" i="1" s="1"/>
  <c r="M333" i="1"/>
  <c r="M340" i="1" s="1"/>
  <c r="M374" i="1"/>
  <c r="M386" i="1" s="1"/>
  <c r="K91" i="1"/>
  <c r="M91" i="1" s="1"/>
  <c r="K183" i="1"/>
  <c r="M183" i="1" s="1"/>
  <c r="I356" i="1"/>
  <c r="K107" i="1"/>
  <c r="K111" i="1"/>
  <c r="M111" i="1" s="1"/>
  <c r="K204" i="1"/>
  <c r="M204" i="1" s="1"/>
  <c r="K215" i="1"/>
  <c r="K23" i="1"/>
  <c r="M23" i="1" s="1"/>
  <c r="M63" i="1"/>
  <c r="M75" i="1" s="1"/>
  <c r="K100" i="1"/>
  <c r="M100" i="1" s="1"/>
  <c r="K207" i="1" l="1"/>
  <c r="M207" i="1" s="1"/>
  <c r="K212" i="1"/>
  <c r="M212" i="1" s="1"/>
  <c r="K185" i="1"/>
  <c r="M185" i="1" s="1"/>
  <c r="K105" i="1"/>
  <c r="M105" i="1" s="1"/>
  <c r="I68" i="1"/>
  <c r="K66" i="1"/>
  <c r="M66" i="1" s="1"/>
  <c r="K30" i="1"/>
  <c r="M30" i="1" s="1"/>
  <c r="K278" i="1"/>
  <c r="M278" i="1" s="1"/>
  <c r="I292" i="1"/>
  <c r="K33" i="1"/>
  <c r="M33" i="1" s="1"/>
  <c r="K109" i="1"/>
  <c r="M109" i="1" s="1"/>
  <c r="K249" i="1"/>
  <c r="M249" i="1" s="1"/>
  <c r="K113" i="1"/>
  <c r="M113" i="1" s="1"/>
  <c r="K181" i="1"/>
  <c r="M181" i="1" s="1"/>
  <c r="K356" i="1"/>
  <c r="M356" i="1" s="1"/>
  <c r="K34" i="1"/>
  <c r="M34" i="1" s="1"/>
  <c r="K119" i="1"/>
  <c r="M107" i="1"/>
  <c r="M119" i="1" s="1"/>
  <c r="K383" i="1"/>
  <c r="M383" i="1" s="1"/>
  <c r="K151" i="1"/>
  <c r="M151" i="1" s="1"/>
  <c r="K27" i="1" l="1"/>
  <c r="M27" i="1" s="1"/>
  <c r="K35" i="1"/>
  <c r="M35" i="1" s="1"/>
  <c r="K28" i="1"/>
  <c r="M28" i="1" s="1"/>
  <c r="K29" i="1"/>
  <c r="M29" i="1" s="1"/>
  <c r="G38" i="1"/>
  <c r="K292" i="1"/>
  <c r="M292" i="1" s="1"/>
  <c r="K36" i="1"/>
  <c r="M36" i="1" s="1"/>
  <c r="K31" i="1"/>
  <c r="M31" i="1" s="1"/>
  <c r="I72" i="1"/>
  <c r="K68" i="1"/>
  <c r="M68" i="1" s="1"/>
  <c r="K32" i="1" l="1"/>
  <c r="M32" i="1" s="1"/>
  <c r="I37" i="1"/>
  <c r="K26" i="1"/>
  <c r="M26" i="1" s="1"/>
  <c r="K72" i="1"/>
  <c r="M72" i="1" s="1"/>
  <c r="K37" i="1" l="1"/>
  <c r="M37" i="1" s="1"/>
  <c r="I38" i="1"/>
  <c r="K38" i="1" l="1"/>
  <c r="M38" i="1" s="1"/>
</calcChain>
</file>

<file path=xl/sharedStrings.xml><?xml version="1.0" encoding="utf-8"?>
<sst xmlns="http://schemas.openxmlformats.org/spreadsheetml/2006/main" count="538" uniqueCount="178">
  <si>
    <t>GEORGIA POWER COMPANY</t>
  </si>
  <si>
    <t>OPERATION AND MAINTENANCE EXPENSE</t>
  </si>
  <si>
    <t>FOR THE TWELVE MONTHS ENDING JULY 31, 2022</t>
  </si>
  <si>
    <t>AND THE TWELVE MONTHS ENDING JULY 31, 2023</t>
  </si>
  <si>
    <t>TOTAL OPERATION AND MAINTENANCE EXPENSES</t>
  </si>
  <si>
    <t>FERC ACCOUNT SUMMARY</t>
  </si>
  <si>
    <t>(AMOUNTS IN THOUSANDS)</t>
  </si>
  <si>
    <t xml:space="preserve"> </t>
  </si>
  <si>
    <t>Test Period</t>
  </si>
  <si>
    <t>$ Change</t>
  </si>
  <si>
    <t>% Change</t>
  </si>
  <si>
    <t>Line</t>
  </si>
  <si>
    <t>TME</t>
  </si>
  <si>
    <t>Test Period vs.</t>
  </si>
  <si>
    <t>No.</t>
  </si>
  <si>
    <t>Descriptions</t>
  </si>
  <si>
    <t>07/31/2022</t>
  </si>
  <si>
    <t>07/31/2023</t>
  </si>
  <si>
    <t>(1)</t>
  </si>
  <si>
    <t>(2)</t>
  </si>
  <si>
    <t>(3)</t>
  </si>
  <si>
    <t>(4)</t>
  </si>
  <si>
    <t>(5)</t>
  </si>
  <si>
    <t>(6)</t>
  </si>
  <si>
    <t>Fuel for Generation</t>
  </si>
  <si>
    <t>Purchased Power Expense</t>
  </si>
  <si>
    <t>Steam</t>
  </si>
  <si>
    <t>Nuclear</t>
  </si>
  <si>
    <t>Hydro</t>
  </si>
  <si>
    <t>Transmission</t>
  </si>
  <si>
    <t>Distribution</t>
  </si>
  <si>
    <t>Customer Accounting</t>
  </si>
  <si>
    <t>Customer Service &amp; Information</t>
  </si>
  <si>
    <t>Marketing</t>
  </si>
  <si>
    <t>Administrative &amp; General</t>
  </si>
  <si>
    <t>TOTAL O&amp;M EXPENSES</t>
  </si>
  <si>
    <t>STEAM OPERATION AND MAINTENANCE EXPENSE</t>
  </si>
  <si>
    <t>FERC</t>
  </si>
  <si>
    <t>Acct.</t>
  </si>
  <si>
    <t>(7)</t>
  </si>
  <si>
    <t>OPERATIONS</t>
  </si>
  <si>
    <t>Supervision and Engineering</t>
  </si>
  <si>
    <t>Steam Fuel Handling</t>
  </si>
  <si>
    <t>Steam Expenses</t>
  </si>
  <si>
    <t>Electric Expenses</t>
  </si>
  <si>
    <t>Miscellaneous Steam Power Expenses</t>
  </si>
  <si>
    <t>TOTAL STEAM OPERATIONS</t>
  </si>
  <si>
    <t>MAINTENANCE</t>
  </si>
  <si>
    <t>Maintenance Supervision and Engineering</t>
  </si>
  <si>
    <t>Maintenance of Structures</t>
  </si>
  <si>
    <t>Maintenance of Boiler Plant</t>
  </si>
  <si>
    <t>Maintenance of Electric Plant</t>
  </si>
  <si>
    <t>Maintenance of Miscellaneous Steam Plant</t>
  </si>
  <si>
    <t>TOTAL STEAM MAINTENANCE</t>
  </si>
  <si>
    <t>TOTAL STEAM O&amp;M EXPENSE (excl Fuel)</t>
  </si>
  <si>
    <t>TOTAL STEAM FUEL EXPENSE (excl Fuel Handling)</t>
  </si>
  <si>
    <t>TOTAL STEAM O&amp;M EXPENSE</t>
  </si>
  <si>
    <t>The decrease in this account is primarily due to timing of planned outage work cycles ($12M), lower O&amp;M associated with the proposed retirement of Plant Wansley ($3.3M), and baseline maintenance ($1.1M).</t>
  </si>
  <si>
    <t>NUCLEAR OPERATION AND MAINTENANCE EXPENSE</t>
  </si>
  <si>
    <t>Operation Supervision and Engineering</t>
  </si>
  <si>
    <t>Nuclear Fuel</t>
  </si>
  <si>
    <t>Coolants and Water</t>
  </si>
  <si>
    <t>Miscellaneous Nuclear Power Expenses</t>
  </si>
  <si>
    <t>Rents</t>
  </si>
  <si>
    <t>TOTAL NUCLEAR OPERATIONS</t>
  </si>
  <si>
    <t>Maintenance of Reactor Plant Equipment</t>
  </si>
  <si>
    <t>Maintenance of Miscellaneous Nuclear Plant</t>
  </si>
  <si>
    <t>TOTAL NUCLEAR MAINTENANCE</t>
  </si>
  <si>
    <t>Nuclear Outage Levelization</t>
  </si>
  <si>
    <t>TOTAL NUCLEAR O&amp;M EXPENSE (excl Fuel)</t>
  </si>
  <si>
    <t>TOTAL NUCLEAR FUEL EXPENSE</t>
  </si>
  <si>
    <t>TOTAL NUCLEAR O&amp;M EXPENSE</t>
  </si>
  <si>
    <t>The increase in this account is driven by the timing of outages.</t>
  </si>
  <si>
    <t>HYDRO OPERATION AND MAINTENANCE EXPENSE</t>
  </si>
  <si>
    <t>Water for Power</t>
  </si>
  <si>
    <t>Hydro Expenses</t>
  </si>
  <si>
    <t>Miscellaneous Hydro Power Expenses</t>
  </si>
  <si>
    <t>TOTAL HYDRO OPERATIONS</t>
  </si>
  <si>
    <t>Maintenance of Reserves, Dams, Waterways</t>
  </si>
  <si>
    <t>Maintenance of Miscellaneous Hydro Plant</t>
  </si>
  <si>
    <t>TOTAL HYDRO MAINTENANCE</t>
  </si>
  <si>
    <t>TOTAL HYDRO O&amp;M EXPENSE</t>
  </si>
  <si>
    <t>OTHER PRODUCTION OPERATION AND MAINTENANCE EXPENSE</t>
  </si>
  <si>
    <t>Other Power Generation - Fuel</t>
  </si>
  <si>
    <t>Generation Expenses</t>
  </si>
  <si>
    <t>Miscellaneous Other Production Expenses</t>
  </si>
  <si>
    <t>TOTAL OTHER PRODUCTION OPERATIONS</t>
  </si>
  <si>
    <t>Maintenance of Generating and Electric Equipment</t>
  </si>
  <si>
    <t>Maintenance of Misc. Other Production Generation Plant</t>
  </si>
  <si>
    <t>TOTAL OTHER PRODUCTION MAINTENANCE</t>
  </si>
  <si>
    <t>TOTAL OTHER PRODUCTION FUEL EXPENSE</t>
  </si>
  <si>
    <t>TOTAL OTHER PRODUCTION O&amp;M EXPENSE</t>
  </si>
  <si>
    <t>Purchased Power</t>
  </si>
  <si>
    <t>System Control and Load Dispatching</t>
  </si>
  <si>
    <t>Other Expenses</t>
  </si>
  <si>
    <t>TRANSMISSION OPERATION AND MAINTENANCE EXPENSE</t>
  </si>
  <si>
    <t>Operation Supervision &amp; Engineering</t>
  </si>
  <si>
    <t>Load Dispatching</t>
  </si>
  <si>
    <t>Station Expenses</t>
  </si>
  <si>
    <t>Overhead Line Expenses</t>
  </si>
  <si>
    <t>Transmission of Electricity by Others</t>
  </si>
  <si>
    <t>Miscellaneous Transmission Expenses</t>
  </si>
  <si>
    <t>Rents (incl Integrated Transmission System (ITS) Parity)</t>
  </si>
  <si>
    <t>TOTAL TRANSMISSION OPERATIONS</t>
  </si>
  <si>
    <t>Maintenance Supervision &amp; Engineering</t>
  </si>
  <si>
    <t>Maintenance of Station Equipment</t>
  </si>
  <si>
    <t>Maintenance of Overhead Lines</t>
  </si>
  <si>
    <t>Maintenance of Underground Lines</t>
  </si>
  <si>
    <t>Maintenance of Miscellaneous Transmission Plant</t>
  </si>
  <si>
    <t>TOTAL TRANSMISSION MAINTENANCE</t>
  </si>
  <si>
    <t>The increase in this account is primarily due to timing of asset management in 2022 $10.7M, and incremental inflation $2.3M.</t>
  </si>
  <si>
    <t>DISTRIBUTION OPERATION AND MAINTENANCE EXPENSE</t>
  </si>
  <si>
    <t>Underground Line Expenses</t>
  </si>
  <si>
    <t>Street Lighting and Signal System Expenses</t>
  </si>
  <si>
    <t>Meter Expenses</t>
  </si>
  <si>
    <t>Customer Installation Expenses</t>
  </si>
  <si>
    <t>Miscellaneous Distribution Expenses</t>
  </si>
  <si>
    <t>Maintenance of Line Transformers</t>
  </si>
  <si>
    <t>Maintenance of Street Lighting and Signal Systems</t>
  </si>
  <si>
    <t>Maintenance of Meters</t>
  </si>
  <si>
    <t>Maintenance of Miscellaneous Distribution Plant</t>
  </si>
  <si>
    <t>TOTAL DISTRIBUTION MAINTENANCE</t>
  </si>
  <si>
    <t>The decrease in this account is primarily due to the timing of vegetation management ($23.3M), asset management ($4.6M), maintenance and restoration ($2.0M), outside services ($1.0M) and incentive pay plan ($0.8M), partially offset by incremental inflation $4.3M.</t>
  </si>
  <si>
    <t>Supervision</t>
  </si>
  <si>
    <t>Meter Reading Expenses</t>
  </si>
  <si>
    <t>Customer Records and Collections Expenses</t>
  </si>
  <si>
    <t>Uncollectible Accounts</t>
  </si>
  <si>
    <t>Miscellaneous Customer Accounts Expenses</t>
  </si>
  <si>
    <t>Customer Assistance Expenses</t>
  </si>
  <si>
    <t>Informational and Instructional Advertising Expenses</t>
  </si>
  <si>
    <t>Miscellaneous Customer Service and Informational Expenses</t>
  </si>
  <si>
    <t xml:space="preserve">The increase in this account is primarily due to DSM returning to full activities in the test period from 2021 when the pandemic greatly reduced DSM program activities. The DSM expenses in this filing reflects the proposed programs and its costs in the 2022 DSM Application in Docket No. 44161. </t>
  </si>
  <si>
    <t>MARKETING OPERATIONAL AND MAINTENANCE EXPENSES</t>
  </si>
  <si>
    <t>Demonstration and Selling Expenses</t>
  </si>
  <si>
    <t>Miscellaneous Sales Expenses</t>
  </si>
  <si>
    <t>ADMINISTRATIVE &amp; GENERAL EXPENSES</t>
  </si>
  <si>
    <t>Administrative and General Salaries</t>
  </si>
  <si>
    <t>Office Supplies and Expenses</t>
  </si>
  <si>
    <t>Administrative Expenses Transferred - Credit</t>
  </si>
  <si>
    <t>Outside Services Employed</t>
  </si>
  <si>
    <t>Property Insurance</t>
  </si>
  <si>
    <t>Injuries and Damages</t>
  </si>
  <si>
    <t>Employee Pensions and Benefits</t>
  </si>
  <si>
    <t>Amortization of Deferred OPRB</t>
  </si>
  <si>
    <t>Regulatory Expenses</t>
  </si>
  <si>
    <t>Duplicate Charges - Credit</t>
  </si>
  <si>
    <t>Miscellaneous General Expenses</t>
  </si>
  <si>
    <t>Maintenance of General Plant</t>
  </si>
  <si>
    <t>The decrease in this account is primarily due to workers’ compensation claim true-ups recorded in December 2021 ($11.8M) and injuries and damages insurance and claims ($4.6M).</t>
  </si>
  <si>
    <t>The decrease in this account is primarily due to the hydrogen fuel blend EPRI project in 2021 ($8M) and PS&amp;I costs for cancelled solar self build project expensed in 2021 ($2.7M).</t>
  </si>
  <si>
    <t>The decrease in this account is primarily due to the proposed annual storm damage accrual in 2023 ($86.6M) and the proposed annual environmental remediation accrual in 2023 ($4.2M), partially offset by nuclear property insurance $1.2M and all-risk property insurance $1.1M.</t>
  </si>
  <si>
    <t xml:space="preserve">The increase in this account is primarily due to SEGCO PPA expenses 20.0M. </t>
  </si>
  <si>
    <t>TOTAL FUEL EXPENSES</t>
  </si>
  <si>
    <t>TOTAL NON-FUEL EXPENSES</t>
  </si>
  <si>
    <t>Purchased Power/Other Power Supply</t>
  </si>
  <si>
    <t>Other - CC/CT/Other</t>
  </si>
  <si>
    <t>PURCHASED POWER / OTHER POWER SUPPLY OPERATION AND MAINTENANCE EXPENSE</t>
  </si>
  <si>
    <t>TOTAL PURCHASED POWER FUEL EXPENSE</t>
  </si>
  <si>
    <t>The following are projected operation and maintenance expenses by FERC Account for the twelve months ending (TME) July 31, 2022 and July 31, 2023. Net changes between periods by amount and percentages are shown for each account. Also included is an explanation of each change between periods that exceeds $9.1 million. $9.1 million is one-tenth of one percent of total operating revenues for TME December 31, 2021.</t>
  </si>
  <si>
    <t>The increase in this account is primarily due to Customer Information Systems project $8.0M, incremental inflation $2.1M, customer payment transaction fees $2.0M, labor (including incremental inflation) $1.7M, customer billing administration $0.6M, and Customer Service System $0.3M.</t>
  </si>
  <si>
    <t>The decrease in this account is primarily due to pension expenses ($18.7M), and employee group medical insurance costs ($7.7M).</t>
  </si>
  <si>
    <t>Description</t>
  </si>
  <si>
    <t>The increase in this account is primarily due to Vogtle Unit 3 operations $16.4M, incremental inflation for Hatch and Vogtle Units 1&amp;2 $4.9M, partially offset by a decrease in the timing of Vogtle Units 1&amp;2 non-outage work ($1.9M).</t>
  </si>
  <si>
    <t xml:space="preserve">TOTAL PURCHASED POWER / OTHER POWER </t>
  </si>
  <si>
    <t xml:space="preserve">TOTAL OTHER PRODUCTION O&amp;M EXPENSE </t>
  </si>
  <si>
    <t>(excl Fuel)</t>
  </si>
  <si>
    <t>TOTAL TRANSMISSION O&amp;M EXPENSE</t>
  </si>
  <si>
    <t>SUPPLY O&amp;M EXPENSE (excl Fuel)</t>
  </si>
  <si>
    <t>SUPPLY O&amp;M EXPENSE</t>
  </si>
  <si>
    <t>TOTAL DISTRIBUTION OPERATIONS</t>
  </si>
  <si>
    <t>TOTAL CUSTOMER ACCOUNTS O&amp;M EXPENSE</t>
  </si>
  <si>
    <t>TOTAL MARKETING O&amp;M EXPENSE</t>
  </si>
  <si>
    <t>TOTAL ADMINISTRATIVE &amp; GENERAL EXPENSE</t>
  </si>
  <si>
    <t xml:space="preserve">TOTAL CUSTOMER SERVICE AND INFORMATION </t>
  </si>
  <si>
    <t>O&amp;M EXPENSE</t>
  </si>
  <si>
    <t>CUSTOMER ACCOUNTS OPERATIONAL AND MAINTENANCE EXPENSE</t>
  </si>
  <si>
    <t>CUSTOMER SERVICE AND INFORMATION OPERATIONAL AND MAINTENANCE EXPENSE</t>
  </si>
  <si>
    <t>TOTAL DISTRIBUTION O&amp;M EXPENSE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</si>
</sst>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_(* \(#,##0\);_(* &quot;-&quot;_);_(@_)"/>
    <numFmt numFmtId="44" formatCode="_(&quot;$&quot;* #,##0.00_);_(&quot;$&quot;* \(#,##0.00\);_(&quot;$&quot;* &quot;-&quot;??_);_(@_)"/>
    <numFmt numFmtId="43" formatCode="_(* #,##0.00_);_(* \(#,##0.00\);_(* &quot;-&quot;??_);_(@_)"/>
    <numFmt numFmtId="164" formatCode="0.0%"/>
    <numFmt numFmtId="165" formatCode="_(&quot;$&quot;* #,##0_);_(&quot;$&quot;* \(#,##0\);_(&quot;$&quot;* &quot;-&quot;??_);_(@_)"/>
    <numFmt numFmtId="166" formatCode="_(* #,##0_);_(* \(#,##0\);_(* &quot;-&quot;??_);_(@_)"/>
    <numFmt numFmtId="167" formatCode="#,##0.0000_);\(#,##0.0000\)"/>
    <numFmt numFmtId="168" formatCode="00000"/>
    <numFmt numFmtId="169" formatCode="#,##0.00000_);\(#,##0.00000\)"/>
    <numFmt numFmtId="170" formatCode="#,##0.0000000_);\(#,##0.0000000\)"/>
    <numFmt numFmtId="171" formatCode="#,##0.000000000_);\(#,##0.000000000\)"/>
  </numFmts>
  <fonts count="10">
    <font>
      <sz val="10"/>
      <name val="Arial MT"/>
    </font>
    <font>
      <sz val="11"/>
      <color theme="1"/>
      <name val="Calibri"/>
      <family val="2"/>
      <scheme val="minor"/>
    </font>
    <font>
      <sz val="10"/>
      <name val="Arial MT"/>
    </font>
    <font>
      <sz val="12"/>
      <name val="Times New Roman"/>
      <family val="1"/>
    </font>
    <font>
      <b/>
      <u/>
      <sz val="12"/>
      <name val="Times New Roman"/>
      <family val="1"/>
    </font>
    <font>
      <u/>
      <sz val="12"/>
      <name val="Times New Roman"/>
      <family val="1"/>
    </font>
    <font>
      <b/>
      <sz val="12"/>
      <name val="Times New Roman"/>
      <family val="1"/>
    </font>
    <font>
      <sz val="12"/>
      <color indexed="21"/>
      <name val="Times New Roman"/>
      <family val="1"/>
    </font>
    <font>
      <sz val="12"/>
      <color theme="0"/>
      <name val="Times New Roman"/>
      <family val="1"/>
    </font>
    <font>
      <sz val="12"/>
      <color theme="1"/>
      <name val="Times New Roman"/>
      <family val="1"/>
    </font>
  </fonts>
  <fills count="2">
    <fill>
      <patternFill patternType="none"/>
    </fill>
    <fill>
      <patternFill patternType="gray125"/>
    </fill>
  </fills>
  <borders count="6">
    <border>
      <left/>
      <right/>
      <top/>
      <bottom/>
      <diagonal/>
    </border>
    <border>
      <left/>
      <right/>
      <top/>
      <bottom style="thin">
        <color indexed="8"/>
      </bottom>
      <diagonal/>
    </border>
    <border>
      <left/>
      <right/>
      <top/>
      <bottom style="thin">
        <color indexed="64"/>
      </bottom>
      <diagonal/>
    </border>
    <border>
      <left/>
      <right/>
      <top style="thin">
        <color indexed="64"/>
      </top>
      <bottom style="thin">
        <color indexed="64"/>
      </bottom>
      <diagonal/>
    </border>
    <border>
      <left/>
      <right/>
      <top/>
      <bottom style="double">
        <color indexed="64"/>
      </bottom>
      <diagonal/>
    </border>
    <border>
      <left/>
      <right/>
      <top style="thin">
        <color indexed="64"/>
      </top>
      <bottom style="double">
        <color indexed="64"/>
      </bottom>
      <diagonal/>
    </border>
  </borders>
  <cellStyleXfs count="7">
    <xf numFmtId="37"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1" fillId="0" borderId="0"/>
    <xf numFmtId="44" fontId="1" fillId="0" borderId="0" applyFont="0" applyFill="0" applyBorder="0" applyAlignment="0" applyProtection="0"/>
    <xf numFmtId="44" fontId="1" fillId="0" borderId="0" applyFont="0" applyFill="0" applyBorder="0" applyAlignment="0" applyProtection="0"/>
  </cellStyleXfs>
  <cellXfs count="141">
    <xf numFmtId="37" fontId="0" fillId="0" borderId="0" xfId="0"/>
    <xf numFmtId="37" fontId="3" fillId="0" borderId="0" xfId="0" applyFont="1"/>
    <xf numFmtId="37" fontId="3" fillId="0" borderId="0" xfId="0" applyFont="1" applyAlignment="1">
      <alignment horizontal="centerContinuous"/>
    </xf>
    <xf numFmtId="10" fontId="4" fillId="0" borderId="0" xfId="0" applyNumberFormat="1" applyFont="1" applyAlignment="1">
      <alignment horizontal="centerContinuous"/>
    </xf>
    <xf numFmtId="10" fontId="3" fillId="0" borderId="0" xfId="0" applyNumberFormat="1" applyFont="1" applyAlignment="1">
      <alignment horizontal="centerContinuous"/>
    </xf>
    <xf numFmtId="10" fontId="3" fillId="0" borderId="0" xfId="0" applyNumberFormat="1" applyFont="1"/>
    <xf numFmtId="37" fontId="4" fillId="0" borderId="0" xfId="0" applyFont="1" applyAlignment="1">
      <alignment horizontal="centerContinuous"/>
    </xf>
    <xf numFmtId="37" fontId="5" fillId="0" borderId="0" xfId="0" applyFont="1" applyAlignment="1">
      <alignment horizontal="centerContinuous"/>
    </xf>
    <xf numFmtId="164" fontId="3" fillId="0" borderId="0" xfId="0" applyNumberFormat="1" applyFont="1" applyAlignment="1">
      <alignment horizontal="right"/>
    </xf>
    <xf numFmtId="37" fontId="3" fillId="0" borderId="0" xfId="0" applyFont="1" applyAlignment="1">
      <alignment horizontal="center"/>
    </xf>
    <xf numFmtId="37" fontId="3" fillId="0" borderId="0" xfId="0" quotePrefix="1" applyFont="1" applyAlignment="1">
      <alignment horizontal="center"/>
    </xf>
    <xf numFmtId="0" fontId="3" fillId="0" borderId="0" xfId="0" applyNumberFormat="1" applyFont="1" applyAlignment="1">
      <alignment horizontal="center"/>
    </xf>
    <xf numFmtId="0" fontId="3" fillId="0" borderId="1" xfId="0" applyNumberFormat="1" applyFont="1" applyBorder="1" applyAlignment="1">
      <alignment horizontal="center"/>
    </xf>
    <xf numFmtId="37" fontId="3" fillId="0" borderId="2" xfId="0" applyFont="1" applyBorder="1"/>
    <xf numFmtId="37" fontId="3" fillId="0" borderId="2" xfId="0" applyFont="1" applyBorder="1" applyAlignment="1">
      <alignment horizontal="center"/>
    </xf>
    <xf numFmtId="49" fontId="3" fillId="0" borderId="2" xfId="0" applyNumberFormat="1" applyFont="1" applyBorder="1" applyAlignment="1">
      <alignment horizontal="center"/>
    </xf>
    <xf numFmtId="37" fontId="3" fillId="0" borderId="0" xfId="0" quotePrefix="1" applyFont="1" applyAlignment="1">
      <alignment horizontal="center" vertical="top"/>
    </xf>
    <xf numFmtId="37" fontId="3" fillId="0" borderId="0" xfId="0" applyFont="1" applyAlignment="1">
      <alignment vertical="top"/>
    </xf>
    <xf numFmtId="0" fontId="3" fillId="0" borderId="0" xfId="0" quotePrefix="1" applyNumberFormat="1" applyFont="1" applyAlignment="1">
      <alignment horizontal="center" vertical="top"/>
    </xf>
    <xf numFmtId="165" fontId="3" fillId="0" borderId="0" xfId="2" applyNumberFormat="1" applyFont="1" applyFill="1" applyProtection="1">
      <protection locked="0"/>
    </xf>
    <xf numFmtId="37" fontId="3" fillId="0" borderId="0" xfId="2" applyNumberFormat="1" applyFont="1" applyFill="1" applyProtection="1">
      <protection locked="0"/>
    </xf>
    <xf numFmtId="164" fontId="3" fillId="0" borderId="0" xfId="0" applyNumberFormat="1" applyFont="1" applyAlignment="1" applyProtection="1">
      <alignment horizontal="right"/>
      <protection locked="0"/>
    </xf>
    <xf numFmtId="37" fontId="3" fillId="0" borderId="0" xfId="0" applyFont="1" applyProtection="1">
      <protection locked="0"/>
    </xf>
    <xf numFmtId="37" fontId="6" fillId="0" borderId="0" xfId="0" applyFont="1" applyAlignment="1">
      <alignment horizontal="left"/>
    </xf>
    <xf numFmtId="165" fontId="6" fillId="0" borderId="3" xfId="2" applyNumberFormat="1" applyFont="1" applyFill="1" applyBorder="1"/>
    <xf numFmtId="37" fontId="6" fillId="0" borderId="3" xfId="2" applyNumberFormat="1" applyFont="1" applyFill="1" applyBorder="1"/>
    <xf numFmtId="164" fontId="6" fillId="0" borderId="3" xfId="0" applyNumberFormat="1" applyFont="1" applyBorder="1" applyAlignment="1" applyProtection="1">
      <alignment horizontal="right"/>
      <protection locked="0"/>
    </xf>
    <xf numFmtId="0" fontId="3" fillId="0" borderId="0" xfId="4" applyFont="1" applyAlignment="1">
      <alignment horizontal="left"/>
    </xf>
    <xf numFmtId="165" fontId="6" fillId="0" borderId="4" xfId="2" applyNumberFormat="1" applyFont="1" applyFill="1" applyBorder="1"/>
    <xf numFmtId="37" fontId="6" fillId="0" borderId="4" xfId="2" applyNumberFormat="1" applyFont="1" applyFill="1" applyBorder="1"/>
    <xf numFmtId="164" fontId="6" fillId="0" borderId="5" xfId="0" applyNumberFormat="1" applyFont="1" applyBorder="1" applyAlignment="1" applyProtection="1">
      <alignment horizontal="right"/>
      <protection locked="0"/>
    </xf>
    <xf numFmtId="37" fontId="7" fillId="0" borderId="0" xfId="0" applyFont="1"/>
    <xf numFmtId="37" fontId="4" fillId="0" borderId="0" xfId="0" applyFont="1"/>
    <xf numFmtId="37" fontId="6" fillId="0" borderId="0" xfId="0" applyFont="1"/>
    <xf numFmtId="37" fontId="3" fillId="0" borderId="0" xfId="0" applyFont="1" applyAlignment="1">
      <alignment horizontal="center" vertical="center"/>
    </xf>
    <xf numFmtId="166" fontId="3" fillId="0" borderId="0" xfId="1" applyNumberFormat="1" applyFont="1" applyFill="1" applyProtection="1">
      <protection locked="0"/>
    </xf>
    <xf numFmtId="165" fontId="6" fillId="0" borderId="3" xfId="2" applyNumberFormat="1" applyFont="1" applyFill="1" applyBorder="1" applyProtection="1"/>
    <xf numFmtId="37" fontId="6" fillId="0" borderId="3" xfId="2" applyNumberFormat="1" applyFont="1" applyFill="1" applyBorder="1" applyAlignment="1" applyProtection="1">
      <alignment horizontal="right"/>
      <protection locked="0"/>
    </xf>
    <xf numFmtId="37" fontId="3" fillId="0" borderId="0" xfId="0" applyFont="1" applyAlignment="1">
      <alignment horizontal="right"/>
    </xf>
    <xf numFmtId="165" fontId="6" fillId="0" borderId="5" xfId="2" applyNumberFormat="1" applyFont="1" applyFill="1" applyBorder="1" applyProtection="1"/>
    <xf numFmtId="37" fontId="6" fillId="0" borderId="5" xfId="2" applyNumberFormat="1" applyFont="1" applyFill="1" applyBorder="1" applyProtection="1"/>
    <xf numFmtId="165" fontId="3" fillId="0" borderId="0" xfId="2" applyNumberFormat="1" applyFont="1" applyFill="1" applyProtection="1"/>
    <xf numFmtId="37" fontId="3" fillId="0" borderId="0" xfId="2" applyNumberFormat="1" applyFont="1" applyFill="1" applyProtection="1"/>
    <xf numFmtId="41" fontId="3" fillId="0" borderId="0" xfId="0" applyNumberFormat="1" applyFont="1"/>
    <xf numFmtId="37" fontId="6" fillId="0" borderId="3" xfId="2" applyNumberFormat="1" applyFont="1" applyFill="1" applyBorder="1" applyProtection="1"/>
    <xf numFmtId="164" fontId="3" fillId="0" borderId="0" xfId="0" applyNumberFormat="1" applyFont="1"/>
    <xf numFmtId="37" fontId="4" fillId="0" borderId="0" xfId="0" applyFont="1" applyAlignment="1">
      <alignment horizontal="left"/>
    </xf>
    <xf numFmtId="37" fontId="3" fillId="0" borderId="0" xfId="0" applyFont="1" applyAlignment="1">
      <alignment horizontal="left" wrapText="1"/>
    </xf>
    <xf numFmtId="37" fontId="6" fillId="0" borderId="0" xfId="0" applyFont="1" applyAlignment="1">
      <alignment horizontal="centerContinuous"/>
    </xf>
    <xf numFmtId="37" fontId="3" fillId="0" borderId="0" xfId="0" quotePrefix="1" applyFont="1" applyAlignment="1">
      <alignment horizontal="left"/>
    </xf>
    <xf numFmtId="165" fontId="3" fillId="0" borderId="0" xfId="2" applyNumberFormat="1" applyFont="1" applyFill="1"/>
    <xf numFmtId="164" fontId="6" fillId="0" borderId="3" xfId="3" applyNumberFormat="1" applyFont="1" applyFill="1" applyBorder="1" applyProtection="1"/>
    <xf numFmtId="37" fontId="6" fillId="0" borderId="0" xfId="0" quotePrefix="1" applyFont="1" applyAlignment="1">
      <alignment horizontal="left"/>
    </xf>
    <xf numFmtId="165" fontId="3" fillId="0" borderId="3" xfId="2" applyNumberFormat="1" applyFont="1" applyFill="1" applyBorder="1" applyProtection="1"/>
    <xf numFmtId="37" fontId="3" fillId="0" borderId="3" xfId="2" applyNumberFormat="1" applyFont="1" applyFill="1" applyBorder="1" applyProtection="1"/>
    <xf numFmtId="164" fontId="3" fillId="0" borderId="3" xfId="0" applyNumberFormat="1" applyFont="1" applyBorder="1" applyAlignment="1" applyProtection="1">
      <alignment horizontal="right"/>
      <protection locked="0"/>
    </xf>
    <xf numFmtId="37" fontId="3" fillId="0" borderId="3" xfId="0" applyFont="1" applyBorder="1"/>
    <xf numFmtId="164" fontId="3" fillId="0" borderId="3" xfId="0" applyNumberFormat="1" applyFont="1" applyBorder="1" applyAlignment="1">
      <alignment horizontal="right"/>
    </xf>
    <xf numFmtId="165" fontId="3" fillId="0" borderId="0" xfId="2" applyNumberFormat="1" applyFont="1" applyFill="1" applyBorder="1" applyProtection="1"/>
    <xf numFmtId="37" fontId="3" fillId="0" borderId="0" xfId="2" applyNumberFormat="1" applyFont="1" applyFill="1" applyBorder="1" applyProtection="1"/>
    <xf numFmtId="167" fontId="3" fillId="0" borderId="0" xfId="0" applyNumberFormat="1" applyFont="1"/>
    <xf numFmtId="0" fontId="6" fillId="0" borderId="0" xfId="4" applyFont="1"/>
    <xf numFmtId="164" fontId="3" fillId="0" borderId="0" xfId="0" applyNumberFormat="1" applyFont="1" applyAlignment="1">
      <alignment horizontal="centerContinuous"/>
    </xf>
    <xf numFmtId="166" fontId="3" fillId="0" borderId="0" xfId="1" applyNumberFormat="1" applyFont="1" applyFill="1"/>
    <xf numFmtId="169" fontId="3" fillId="0" borderId="0" xfId="0" applyNumberFormat="1" applyFont="1"/>
    <xf numFmtId="170" fontId="6" fillId="0" borderId="0" xfId="0" applyNumberFormat="1" applyFont="1"/>
    <xf numFmtId="171" fontId="3" fillId="0" borderId="0" xfId="0" applyNumberFormat="1" applyFont="1"/>
    <xf numFmtId="0" fontId="3" fillId="0" borderId="0" xfId="0" applyNumberFormat="1" applyFont="1" applyBorder="1" applyAlignment="1">
      <alignment horizontal="center"/>
    </xf>
    <xf numFmtId="10" fontId="4" fillId="0" borderId="0" xfId="0" applyNumberFormat="1" applyFont="1" applyBorder="1" applyAlignment="1">
      <alignment horizontal="centerContinuous"/>
    </xf>
    <xf numFmtId="37" fontId="3" fillId="0" borderId="0" xfId="0" applyFont="1" applyBorder="1"/>
    <xf numFmtId="37" fontId="4" fillId="0" borderId="0" xfId="0" applyFont="1" applyBorder="1" applyAlignment="1">
      <alignment horizontal="centerContinuous"/>
    </xf>
    <xf numFmtId="37" fontId="3" fillId="0" borderId="0" xfId="0" applyFont="1" applyBorder="1" applyAlignment="1">
      <alignment horizontal="center"/>
    </xf>
    <xf numFmtId="37" fontId="3" fillId="0" borderId="0" xfId="0" quotePrefix="1" applyFont="1" applyBorder="1" applyAlignment="1">
      <alignment horizontal="center" vertical="top"/>
    </xf>
    <xf numFmtId="37" fontId="3" fillId="0" borderId="0" xfId="0" applyFont="1" applyBorder="1" applyAlignment="1">
      <alignment horizontal="center" vertical="center"/>
    </xf>
    <xf numFmtId="37" fontId="6" fillId="0" borderId="0" xfId="0" applyFont="1" applyBorder="1" applyAlignment="1">
      <alignment horizontal="centerContinuous"/>
    </xf>
    <xf numFmtId="37" fontId="3" fillId="0" borderId="0" xfId="0" applyFont="1" applyBorder="1" applyAlignment="1">
      <alignment horizontal="centerContinuous"/>
    </xf>
    <xf numFmtId="37" fontId="5" fillId="0" borderId="0" xfId="0" applyFont="1" applyBorder="1" applyAlignment="1">
      <alignment horizontal="centerContinuous"/>
    </xf>
    <xf numFmtId="37" fontId="3" fillId="0" borderId="0" xfId="0" applyFont="1" applyBorder="1" applyAlignment="1">
      <alignment vertical="top"/>
    </xf>
    <xf numFmtId="37" fontId="8" fillId="0" borderId="0" xfId="0" applyFont="1" applyBorder="1"/>
    <xf numFmtId="37" fontId="3" fillId="0" borderId="0" xfId="0" applyFont="1" applyBorder="1" applyAlignment="1">
      <alignment horizontal="left" wrapText="1"/>
    </xf>
    <xf numFmtId="37" fontId="4" fillId="0" borderId="0" xfId="0" quotePrefix="1" applyFont="1" applyBorder="1" applyAlignment="1">
      <alignment horizontal="center"/>
    </xf>
    <xf numFmtId="37" fontId="3" fillId="0" borderId="0" xfId="0" applyFont="1" applyBorder="1" applyAlignment="1">
      <alignment horizontal="left" vertical="top" wrapText="1"/>
    </xf>
    <xf numFmtId="49" fontId="3" fillId="0" borderId="0" xfId="0" applyNumberFormat="1" applyFont="1" applyBorder="1" applyAlignment="1">
      <alignment horizontal="center"/>
    </xf>
    <xf numFmtId="0" fontId="3" fillId="0" borderId="0" xfId="0" quotePrefix="1" applyNumberFormat="1" applyFont="1" applyBorder="1" applyAlignment="1">
      <alignment horizontal="center" vertical="top"/>
    </xf>
    <xf numFmtId="165" fontId="3" fillId="0" borderId="0" xfId="2" applyNumberFormat="1" applyFont="1" applyFill="1" applyBorder="1" applyProtection="1">
      <protection locked="0"/>
    </xf>
    <xf numFmtId="37" fontId="3" fillId="0" borderId="0" xfId="0" applyFont="1" applyBorder="1" applyProtection="1">
      <protection locked="0"/>
    </xf>
    <xf numFmtId="165" fontId="6" fillId="0" borderId="0" xfId="2" applyNumberFormat="1" applyFont="1" applyFill="1" applyBorder="1"/>
    <xf numFmtId="166" fontId="3" fillId="0" borderId="0" xfId="1" applyNumberFormat="1" applyFont="1" applyFill="1" applyBorder="1" applyProtection="1">
      <protection locked="0"/>
    </xf>
    <xf numFmtId="165" fontId="6" fillId="0" borderId="0" xfId="2" applyNumberFormat="1" applyFont="1" applyFill="1" applyBorder="1" applyProtection="1"/>
    <xf numFmtId="41" fontId="3" fillId="0" borderId="0" xfId="0" applyNumberFormat="1" applyFont="1" applyBorder="1"/>
    <xf numFmtId="37" fontId="3" fillId="0" borderId="0" xfId="0" applyFont="1" applyBorder="1" applyAlignment="1">
      <alignment horizontal="right"/>
    </xf>
    <xf numFmtId="37" fontId="4" fillId="0" borderId="0" xfId="0" applyFont="1" applyBorder="1"/>
    <xf numFmtId="166" fontId="3" fillId="0" borderId="0" xfId="1" applyNumberFormat="1" applyFont="1" applyFill="1" applyBorder="1"/>
    <xf numFmtId="167" fontId="3" fillId="0" borderId="0" xfId="0" applyNumberFormat="1" applyFont="1" applyBorder="1"/>
    <xf numFmtId="170" fontId="6" fillId="0" borderId="0" xfId="0" applyNumberFormat="1" applyFont="1" applyBorder="1"/>
    <xf numFmtId="171" fontId="3" fillId="0" borderId="0" xfId="0" applyNumberFormat="1" applyFont="1" applyBorder="1"/>
    <xf numFmtId="37" fontId="3" fillId="0" borderId="0" xfId="2" applyNumberFormat="1" applyFont="1" applyFill="1" applyBorder="1" applyProtection="1">
      <protection locked="0"/>
    </xf>
    <xf numFmtId="37" fontId="6" fillId="0" borderId="0" xfId="2" applyNumberFormat="1" applyFont="1" applyFill="1" applyBorder="1"/>
    <xf numFmtId="37" fontId="6" fillId="0" borderId="0" xfId="2" applyNumberFormat="1" applyFont="1" applyFill="1" applyBorder="1" applyAlignment="1" applyProtection="1">
      <alignment horizontal="right"/>
      <protection locked="0"/>
    </xf>
    <xf numFmtId="37" fontId="6" fillId="0" borderId="0" xfId="2" applyNumberFormat="1" applyFont="1" applyFill="1" applyBorder="1" applyProtection="1"/>
    <xf numFmtId="37" fontId="6" fillId="0" borderId="0" xfId="0" applyFont="1" applyBorder="1"/>
    <xf numFmtId="37" fontId="3" fillId="0" borderId="0" xfId="0" quotePrefix="1" applyFont="1" applyBorder="1" applyAlignment="1">
      <alignment horizontal="center"/>
    </xf>
    <xf numFmtId="37" fontId="7" fillId="0" borderId="0" xfId="0" applyFont="1" applyBorder="1"/>
    <xf numFmtId="165" fontId="3" fillId="0" borderId="0" xfId="2" applyNumberFormat="1" applyFont="1" applyFill="1" applyBorder="1"/>
    <xf numFmtId="10" fontId="3" fillId="0" borderId="0" xfId="0" applyNumberFormat="1" applyFont="1" applyBorder="1"/>
    <xf numFmtId="37" fontId="6" fillId="0" borderId="0" xfId="0" quotePrefix="1" applyFont="1" applyBorder="1" applyAlignment="1">
      <alignment horizontal="left"/>
    </xf>
    <xf numFmtId="37" fontId="4" fillId="0" borderId="0" xfId="0" applyFont="1" applyBorder="1" applyAlignment="1">
      <alignment horizontal="center"/>
    </xf>
    <xf numFmtId="164" fontId="6" fillId="0" borderId="0" xfId="0" applyNumberFormat="1" applyFont="1" applyBorder="1" applyAlignment="1" applyProtection="1">
      <alignment horizontal="right"/>
      <protection locked="0"/>
    </xf>
    <xf numFmtId="164" fontId="3" fillId="0" borderId="0" xfId="0" applyNumberFormat="1" applyFont="1" applyBorder="1" applyAlignment="1" applyProtection="1">
      <alignment horizontal="right"/>
      <protection locked="0"/>
    </xf>
    <xf numFmtId="37" fontId="4" fillId="0" borderId="0" xfId="0" quotePrefix="1" applyFont="1" applyAlignment="1">
      <alignment horizontal="left"/>
    </xf>
    <xf numFmtId="37" fontId="3" fillId="0" borderId="0" xfId="0" quotePrefix="1" applyFont="1" applyAlignment="1">
      <alignment wrapText="1"/>
    </xf>
    <xf numFmtId="37" fontId="3" fillId="0" borderId="0" xfId="0" applyFont="1" applyAlignment="1">
      <alignment wrapText="1"/>
    </xf>
    <xf numFmtId="37" fontId="3" fillId="0" borderId="0" xfId="0" quotePrefix="1" applyFont="1" applyAlignment="1">
      <alignment vertical="top" wrapText="1"/>
    </xf>
    <xf numFmtId="37" fontId="3" fillId="0" borderId="0" xfId="0" applyFont="1" applyAlignment="1">
      <alignment vertical="top" wrapText="1"/>
    </xf>
    <xf numFmtId="165" fontId="3" fillId="0" borderId="2" xfId="2" applyNumberFormat="1" applyFont="1" applyFill="1" applyBorder="1" applyProtection="1"/>
    <xf numFmtId="37" fontId="3" fillId="0" borderId="2" xfId="2" applyNumberFormat="1" applyFont="1" applyFill="1" applyBorder="1" applyProtection="1"/>
    <xf numFmtId="164" fontId="3" fillId="0" borderId="2" xfId="0" applyNumberFormat="1" applyFont="1" applyBorder="1" applyAlignment="1" applyProtection="1">
      <alignment horizontal="right"/>
      <protection locked="0"/>
    </xf>
    <xf numFmtId="37" fontId="3" fillId="0" borderId="0" xfId="0" applyFont="1" applyAlignment="1">
      <alignment vertical="center"/>
    </xf>
    <xf numFmtId="165" fontId="3" fillId="0" borderId="0" xfId="2" applyNumberFormat="1" applyFont="1"/>
    <xf numFmtId="164" fontId="3" fillId="0" borderId="0" xfId="3" applyNumberFormat="1" applyFont="1" applyFill="1"/>
    <xf numFmtId="37" fontId="4" fillId="0" borderId="0" xfId="0" applyFont="1" applyAlignment="1">
      <alignment horizontal="center"/>
    </xf>
    <xf numFmtId="37" fontId="4" fillId="0" borderId="0" xfId="0" quotePrefix="1" applyFont="1" applyAlignment="1">
      <alignment horizontal="center"/>
    </xf>
    <xf numFmtId="37" fontId="3" fillId="0" borderId="0" xfId="0" applyFont="1" applyAlignment="1">
      <alignment horizontal="left" vertical="center" wrapText="1"/>
    </xf>
    <xf numFmtId="37" fontId="3" fillId="0" borderId="0" xfId="0" quotePrefix="1" applyFont="1" applyAlignment="1">
      <alignment horizontal="left" vertical="center" wrapText="1"/>
    </xf>
    <xf numFmtId="37" fontId="3" fillId="0" borderId="0" xfId="0" applyFont="1" applyAlignment="1">
      <alignment horizontal="left" vertical="top" wrapText="1"/>
    </xf>
    <xf numFmtId="165" fontId="9" fillId="0" borderId="0" xfId="5" applyNumberFormat="1" applyFont="1" applyFill="1"/>
    <xf numFmtId="165" fontId="9" fillId="0" borderId="0" xfId="5" applyNumberFormat="1" applyFont="1" applyFill="1" applyBorder="1"/>
    <xf numFmtId="37" fontId="9" fillId="0" borderId="0" xfId="6" applyNumberFormat="1" applyFont="1" applyFill="1"/>
    <xf numFmtId="37" fontId="9" fillId="0" borderId="0" xfId="6" applyNumberFormat="1" applyFont="1" applyFill="1" applyBorder="1"/>
    <xf numFmtId="37" fontId="3" fillId="0" borderId="0" xfId="0" applyFont="1" applyBorder="1" applyAlignment="1">
      <alignment wrapText="1"/>
    </xf>
    <xf numFmtId="37" fontId="6" fillId="0" borderId="0" xfId="0" quotePrefix="1" applyFont="1"/>
    <xf numFmtId="37" fontId="6" fillId="0" borderId="0" xfId="0" applyFont="1" applyAlignment="1"/>
    <xf numFmtId="37" fontId="6" fillId="0" borderId="0" xfId="0" quotePrefix="1" applyFont="1" applyAlignment="1"/>
    <xf numFmtId="37" fontId="3" fillId="0" borderId="0" xfId="0" quotePrefix="1" applyFont="1" applyAlignment="1">
      <alignment horizontal="left" vertical="top" wrapText="1"/>
    </xf>
    <xf numFmtId="37" fontId="3" fillId="0" borderId="0" xfId="0" applyFont="1" applyAlignment="1">
      <alignment horizontal="left" vertical="top" wrapText="1"/>
    </xf>
    <xf numFmtId="37" fontId="3" fillId="0" borderId="0" xfId="0" quotePrefix="1" applyFont="1" applyAlignment="1">
      <alignment horizontal="left" vertical="center" wrapText="1"/>
    </xf>
    <xf numFmtId="37" fontId="3" fillId="0" borderId="0" xfId="0" applyFont="1" applyAlignment="1">
      <alignment horizontal="left" vertical="center" wrapText="1"/>
    </xf>
    <xf numFmtId="37" fontId="4" fillId="0" borderId="0" xfId="0" quotePrefix="1" applyFont="1" applyAlignment="1">
      <alignment horizontal="center"/>
    </xf>
    <xf numFmtId="37" fontId="4" fillId="0" borderId="0" xfId="0" applyFont="1" applyAlignment="1">
      <alignment horizontal="center"/>
    </xf>
    <xf numFmtId="168" fontId="3" fillId="0" borderId="0" xfId="0" applyNumberFormat="1" applyFont="1" applyAlignment="1">
      <alignment horizontal="left" vertical="center" wrapText="1"/>
    </xf>
    <xf numFmtId="10" fontId="4" fillId="0" borderId="0" xfId="0" applyNumberFormat="1" applyFont="1" applyAlignment="1">
      <alignment horizontal="center"/>
    </xf>
  </cellXfs>
  <cellStyles count="7">
    <cellStyle name="Comma" xfId="1" builtinId="3"/>
    <cellStyle name="Currency" xfId="2" builtinId="4"/>
    <cellStyle name="Currency 53" xfId="5" xr:uid="{F8E0BE8E-65F7-43BC-B5DA-4A2753C52E9A}"/>
    <cellStyle name="Currency 55" xfId="6" xr:uid="{251A9D47-03E0-45C2-B8E1-64E6334F1361}"/>
    <cellStyle name="Normal" xfId="0" builtinId="0"/>
    <cellStyle name="Normal 162" xfId="4" xr:uid="{67FBA33C-81DB-4486-BCCC-BB4C9AF52941}"/>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4.xml"/><Relationship Id="rId4" Type="http://schemas.openxmlformats.org/officeDocument/2006/relationships/externalLink" Target="externalLinks/externalLink3.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Workgroups\FPC%20Accounting\General\PreliminaryIncome\2004\February04Executiv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Workgroups\SCS%20Finance-Investor%20Relations\Finance%20Associates-core\Gulf\Planning%20Cases%2006\Report%20Writer%20Development\12_05FULL_BB%20with%20RW%20Functionality.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Workgroups\GPC%20Corporate%20Accounting\Property%20Accounting\Land\105\2018\FUSE2018.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Workgroups\GPC%20Corporate%20Accounting\Regulatory%20and%20Cost%20Analysis\ASR\2021%20ASR\DI%2032%202021%20Final%202021%20v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C"/>
      <sheetName val="Summary"/>
      <sheetName val="ExecSummary"/>
      <sheetName val="ActualBudget"/>
      <sheetName val="Income"/>
      <sheetName val="IncomeExpCombined"/>
      <sheetName val="QuarterSummary"/>
      <sheetName val="QuarterByQuarter"/>
      <sheetName val="YTDByQuarter"/>
      <sheetName val="QuarterDetail"/>
      <sheetName val="O &amp; M Expense"/>
      <sheetName val="ThisYrVsLastYrO&amp;M"/>
      <sheetName val="ROEGraph"/>
      <sheetName val="CapitalExpend"/>
      <sheetName val="Retail Current Month"/>
      <sheetName val="Retail Year-to-Date"/>
      <sheetName val="ThisYrVsLastYr"/>
      <sheetName val="Wholesale BR"/>
      <sheetName val="ClauseBalances"/>
      <sheetName val="OldPg1"/>
      <sheetName val="OldPg2"/>
      <sheetName val="KWH-REVENUE"/>
      <sheetName val="ROE"/>
      <sheetName val="O&amp;M Budget"/>
      <sheetName val="SheetList"/>
      <sheetName val="Admin"/>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 Menu"/>
      <sheetName val="Summary"/>
      <sheetName val="Balance"/>
      <sheetName val="Input"/>
      <sheetName val="Report Writer"/>
      <sheetName val="Labels"/>
      <sheetName val="Income"/>
      <sheetName val="Tax"/>
      <sheetName val="Cashflow"/>
      <sheetName val="SourceUse"/>
      <sheetName val="Taxes Other"/>
      <sheetName val="Gross Property"/>
      <sheetName val="AFUDC"/>
      <sheetName val="Consol Output"/>
      <sheetName val="ConOutput 2001"/>
      <sheetName val="Ratings Metrics"/>
      <sheetName val="Credit Graphs"/>
      <sheetName val="New Consol Output"/>
      <sheetName val="115kV"/>
      <sheetName val="Blue Book"/>
      <sheetName val="PrintInfo"/>
      <sheetName val="Fin Plan"/>
      <sheetName val="OATT"/>
    </sheetNames>
    <sheetDataSet>
      <sheetData sheetId="0">
        <row r="25">
          <cell r="E25">
            <v>2005</v>
          </cell>
        </row>
      </sheetData>
      <sheetData sheetId="1">
        <row r="2">
          <cell r="H2" t="str">
            <v>GULF POWER COMPANY</v>
          </cell>
        </row>
        <row r="6">
          <cell r="P6" t="str">
            <v>JAN</v>
          </cell>
          <cell r="Q6" t="str">
            <v>FEB</v>
          </cell>
          <cell r="R6" t="str">
            <v>MAR</v>
          </cell>
          <cell r="S6" t="str">
            <v>APR</v>
          </cell>
          <cell r="T6" t="str">
            <v>MAY</v>
          </cell>
          <cell r="U6" t="str">
            <v>JUN</v>
          </cell>
          <cell r="V6" t="str">
            <v>JUL</v>
          </cell>
          <cell r="W6" t="str">
            <v>AUG</v>
          </cell>
          <cell r="X6" t="str">
            <v>SEP</v>
          </cell>
          <cell r="Y6" t="str">
            <v>OCT</v>
          </cell>
          <cell r="Z6" t="str">
            <v>NOV</v>
          </cell>
          <cell r="AA6" t="str">
            <v>DEC</v>
          </cell>
        </row>
        <row r="9">
          <cell r="P9">
            <v>0.12259200000000001</v>
          </cell>
          <cell r="Q9">
            <v>0.12645600000000001</v>
          </cell>
          <cell r="R9">
            <v>0.124836</v>
          </cell>
          <cell r="S9">
            <v>0.130055</v>
          </cell>
          <cell r="T9">
            <v>0.128635</v>
          </cell>
          <cell r="U9">
            <v>0.12418700000000001</v>
          </cell>
          <cell r="V9">
            <v>0.123422</v>
          </cell>
          <cell r="W9">
            <v>0.120146</v>
          </cell>
          <cell r="X9">
            <v>0.113992</v>
          </cell>
          <cell r="Y9">
            <v>0.113957</v>
          </cell>
          <cell r="Z9">
            <v>0.112821</v>
          </cell>
          <cell r="AA9">
            <v>0.122487</v>
          </cell>
        </row>
        <row r="11">
          <cell r="P11">
            <v>75469.9429887468</v>
          </cell>
          <cell r="Q11">
            <v>76277.654204128092</v>
          </cell>
          <cell r="R11">
            <v>75759.507999316993</v>
          </cell>
          <cell r="S11">
            <v>76978.391624534939</v>
          </cell>
          <cell r="T11">
            <v>77175.366533218476</v>
          </cell>
          <cell r="U11">
            <v>76054.115969501305</v>
          </cell>
          <cell r="V11">
            <v>75083.023635207181</v>
          </cell>
          <cell r="W11">
            <v>74605.135159592406</v>
          </cell>
          <cell r="X11">
            <v>71745.165266713098</v>
          </cell>
          <cell r="Y11">
            <v>70159.477138125178</v>
          </cell>
          <cell r="Z11">
            <v>69734.727256105238</v>
          </cell>
          <cell r="AA11">
            <v>76087.524848238725</v>
          </cell>
        </row>
      </sheetData>
      <sheetData sheetId="2">
        <row r="2">
          <cell r="H2" t="str">
            <v>GULF POWER COMPANY</v>
          </cell>
        </row>
      </sheetData>
      <sheetData sheetId="3">
        <row r="2">
          <cell r="B2" t="str">
            <v xml:space="preserve">  Full Actual Input Only </v>
          </cell>
        </row>
      </sheetData>
      <sheetData sheetId="4">
        <row r="7">
          <cell r="B7" t="str">
            <v>Base Year:</v>
          </cell>
        </row>
      </sheetData>
      <sheetData sheetId="5">
        <row r="7">
          <cell r="B7" t="str">
            <v>Base Year:</v>
          </cell>
        </row>
      </sheetData>
      <sheetData sheetId="6">
        <row r="2">
          <cell r="H2" t="str">
            <v>GULF POWER COMPANY</v>
          </cell>
        </row>
      </sheetData>
      <sheetData sheetId="7">
        <row r="2">
          <cell r="H2" t="str">
            <v xml:space="preserve">      GULF POWER COMPANY</v>
          </cell>
        </row>
      </sheetData>
      <sheetData sheetId="8">
        <row r="2">
          <cell r="H2" t="str">
            <v xml:space="preserve">     GULF POWER COMPANY</v>
          </cell>
        </row>
      </sheetData>
      <sheetData sheetId="9">
        <row r="2">
          <cell r="C2" t="str">
            <v>Exhibit B (1)</v>
          </cell>
        </row>
      </sheetData>
      <sheetData sheetId="10">
        <row r="1">
          <cell r="A1" t="str">
            <v xml:space="preserve"> </v>
          </cell>
        </row>
      </sheetData>
      <sheetData sheetId="11">
        <row r="1">
          <cell r="A1" t="str">
            <v xml:space="preserve"> </v>
          </cell>
        </row>
      </sheetData>
      <sheetData sheetId="12">
        <row r="2">
          <cell r="H2" t="str">
            <v xml:space="preserve">       GULF POWER COMPANY</v>
          </cell>
        </row>
      </sheetData>
      <sheetData sheetId="13">
        <row r="2">
          <cell r="M2" t="str">
            <v>January 2006 Planning Case</v>
          </cell>
        </row>
      </sheetData>
      <sheetData sheetId="14">
        <row r="8">
          <cell r="B8" t="str">
            <v>RETAIL FUEL REVENUES</v>
          </cell>
        </row>
      </sheetData>
      <sheetData sheetId="15" refreshError="1"/>
      <sheetData sheetId="16" refreshError="1"/>
      <sheetData sheetId="17">
        <row r="7">
          <cell r="B7" t="str">
            <v>GAAP METHODOLOGY</v>
          </cell>
        </row>
      </sheetData>
      <sheetData sheetId="18" refreshError="1"/>
      <sheetData sheetId="19"/>
      <sheetData sheetId="20">
        <row r="1">
          <cell r="B1" t="str">
            <v>2005:2008</v>
          </cell>
        </row>
      </sheetData>
      <sheetData sheetId="21" refreshError="1"/>
      <sheetData sheetId="2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2018"/>
      <sheetName val="SEP-2018"/>
      <sheetName val="AUG-2018"/>
      <sheetName val="JUL-2018"/>
      <sheetName val="JUN-2018"/>
      <sheetName val="MAY-2018"/>
      <sheetName val="APR-2018"/>
      <sheetName val="MAR-2018"/>
      <sheetName val="FEB-2018"/>
      <sheetName val="2017"/>
      <sheetName val="DI 21.0"/>
      <sheetName val="Sheet1"/>
      <sheetName val="FERC"/>
      <sheetName val="NOV-2018"/>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 sheetId="9" refreshError="1"/>
      <sheetData sheetId="10" refreshError="1"/>
      <sheetData sheetId="11"/>
      <sheetData sheetId="12"/>
      <sheetData sheetId="1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come &amp; Rate Base"/>
      <sheetName val="Sync. Int."/>
      <sheetName val="CWC"/>
      <sheetName val="Tax"/>
      <sheetName val="Sharing"/>
      <sheetName val="Sharing for filing"/>
      <sheetName val="Rate Base Input"/>
      <sheetName val="Return"/>
      <sheetName val="Col. Adjust. &amp; Oth. Input"/>
      <sheetName val="Inc. Input"/>
      <sheetName val="Checks"/>
      <sheetName val="Fuel Rec."/>
    </sheetNames>
    <sheetDataSet>
      <sheetData sheetId="0"/>
      <sheetData sheetId="1"/>
      <sheetData sheetId="2"/>
      <sheetData sheetId="3"/>
      <sheetData sheetId="4"/>
      <sheetData sheetId="5"/>
      <sheetData sheetId="6"/>
      <sheetData sheetId="7"/>
      <sheetData sheetId="8">
        <row r="320">
          <cell r="D320">
            <v>0.19858156028368795</v>
          </cell>
        </row>
      </sheetData>
      <sheetData sheetId="9"/>
      <sheetData sheetId="10"/>
      <sheetData sheetId="1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E999FE-5FAD-4FCA-BC88-5278A85F3A9F}">
  <sheetPr transitionEvaluation="1" transitionEntry="1">
    <pageSetUpPr autoPageBreaks="0" fitToPage="1"/>
  </sheetPr>
  <dimension ref="A2:M425"/>
  <sheetViews>
    <sheetView showGridLines="0" tabSelected="1" defaultGridColor="0" colorId="22" zoomScale="115" zoomScaleNormal="115" zoomScaleSheetLayoutView="100" workbookViewId="0"/>
  </sheetViews>
  <sheetFormatPr defaultColWidth="8.7109375" defaultRowHeight="15.75"/>
  <cols>
    <col min="1" max="1" width="7.42578125" style="1" bestFit="1" customWidth="1"/>
    <col min="2" max="2" width="2.42578125" style="69" customWidth="1"/>
    <col min="3" max="3" width="5.7109375" style="1" customWidth="1"/>
    <col min="4" max="4" width="2.42578125" style="69" customWidth="1"/>
    <col min="5" max="5" width="56.140625" style="1" customWidth="1"/>
    <col min="6" max="6" width="2.42578125" style="69" customWidth="1"/>
    <col min="7" max="7" width="16.42578125" style="1" customWidth="1"/>
    <col min="8" max="8" width="2.42578125" style="69" customWidth="1"/>
    <col min="9" max="9" width="16.42578125" style="1" customWidth="1"/>
    <col min="10" max="10" width="2.42578125" style="69" customWidth="1"/>
    <col min="11" max="11" width="16.42578125" style="31" customWidth="1"/>
    <col min="12" max="12" width="2.42578125" style="102" customWidth="1"/>
    <col min="13" max="13" width="16.42578125" style="31" customWidth="1"/>
    <col min="14" max="16384" width="8.7109375" style="1"/>
  </cols>
  <sheetData>
    <row r="2" spans="1:13">
      <c r="A2" s="138" t="s">
        <v>0</v>
      </c>
      <c r="B2" s="138"/>
      <c r="C2" s="138"/>
      <c r="D2" s="138"/>
      <c r="E2" s="138"/>
      <c r="F2" s="138"/>
      <c r="G2" s="138"/>
      <c r="H2" s="138"/>
      <c r="I2" s="138"/>
      <c r="J2" s="138"/>
      <c r="K2" s="138"/>
      <c r="L2" s="138"/>
      <c r="M2" s="138"/>
    </row>
    <row r="3" spans="1:13">
      <c r="A3" s="3"/>
      <c r="B3" s="68"/>
      <c r="C3" s="2"/>
      <c r="D3" s="75"/>
      <c r="E3" s="4"/>
      <c r="F3" s="75"/>
      <c r="G3" s="2"/>
      <c r="H3" s="75"/>
      <c r="I3" s="2"/>
      <c r="J3" s="75"/>
      <c r="K3" s="2"/>
      <c r="L3" s="75"/>
      <c r="M3" s="2"/>
    </row>
    <row r="4" spans="1:13">
      <c r="A4" s="140" t="s">
        <v>1</v>
      </c>
      <c r="B4" s="140"/>
      <c r="C4" s="140"/>
      <c r="D4" s="140"/>
      <c r="E4" s="140"/>
      <c r="F4" s="140"/>
      <c r="G4" s="140"/>
      <c r="H4" s="140"/>
      <c r="I4" s="140"/>
      <c r="J4" s="140"/>
      <c r="K4" s="140"/>
      <c r="L4" s="140"/>
      <c r="M4" s="140"/>
    </row>
    <row r="5" spans="1:13">
      <c r="A5" s="140" t="s">
        <v>2</v>
      </c>
      <c r="B5" s="140"/>
      <c r="C5" s="140"/>
      <c r="D5" s="140"/>
      <c r="E5" s="140"/>
      <c r="F5" s="140"/>
      <c r="G5" s="140"/>
      <c r="H5" s="140"/>
      <c r="I5" s="140"/>
      <c r="J5" s="140"/>
      <c r="K5" s="140"/>
      <c r="L5" s="140"/>
      <c r="M5" s="140"/>
    </row>
    <row r="6" spans="1:13">
      <c r="A6" s="140" t="s">
        <v>3</v>
      </c>
      <c r="B6" s="140"/>
      <c r="C6" s="140"/>
      <c r="D6" s="140"/>
      <c r="E6" s="140"/>
      <c r="F6" s="140"/>
      <c r="G6" s="140"/>
      <c r="H6" s="140"/>
      <c r="I6" s="140"/>
      <c r="J6" s="140"/>
      <c r="K6" s="140"/>
      <c r="L6" s="140"/>
      <c r="M6" s="140"/>
    </row>
    <row r="7" spans="1:13">
      <c r="C7" s="5"/>
      <c r="D7" s="104"/>
      <c r="E7" s="5"/>
      <c r="K7" s="1"/>
      <c r="L7" s="69"/>
      <c r="M7" s="1"/>
    </row>
    <row r="8" spans="1:13">
      <c r="C8" s="5"/>
      <c r="D8" s="104"/>
      <c r="E8" s="5"/>
      <c r="K8" s="1"/>
      <c r="L8" s="69"/>
      <c r="M8" s="1"/>
    </row>
    <row r="9" spans="1:13" ht="47.25" customHeight="1">
      <c r="A9" s="135" t="s">
        <v>158</v>
      </c>
      <c r="B9" s="135"/>
      <c r="C9" s="135"/>
      <c r="D9" s="135"/>
      <c r="E9" s="135"/>
      <c r="F9" s="135"/>
      <c r="G9" s="135"/>
      <c r="H9" s="135"/>
      <c r="I9" s="135"/>
      <c r="J9" s="135"/>
      <c r="K9" s="135"/>
      <c r="L9" s="135"/>
      <c r="M9" s="135"/>
    </row>
    <row r="12" spans="1:13">
      <c r="A12" s="6" t="s">
        <v>0</v>
      </c>
      <c r="B12" s="70"/>
      <c r="C12" s="7"/>
      <c r="D12" s="76"/>
      <c r="E12" s="7"/>
      <c r="F12" s="76"/>
      <c r="G12" s="7"/>
      <c r="H12" s="76"/>
      <c r="I12" s="7"/>
      <c r="J12" s="76"/>
      <c r="K12" s="7"/>
      <c r="L12" s="76"/>
      <c r="M12" s="7"/>
    </row>
    <row r="13" spans="1:13">
      <c r="A13" s="6"/>
      <c r="B13" s="70"/>
      <c r="C13" s="7"/>
      <c r="D13" s="76"/>
      <c r="E13" s="7"/>
      <c r="F13" s="76"/>
      <c r="G13" s="7"/>
      <c r="H13" s="76"/>
      <c r="I13" s="7"/>
      <c r="J13" s="76"/>
      <c r="K13" s="7"/>
      <c r="L13" s="76"/>
      <c r="M13" s="7"/>
    </row>
    <row r="14" spans="1:13">
      <c r="A14" s="6" t="s">
        <v>4</v>
      </c>
      <c r="B14" s="70"/>
      <c r="C14" s="7"/>
      <c r="D14" s="76"/>
      <c r="E14" s="7"/>
      <c r="F14" s="76"/>
      <c r="G14" s="7"/>
      <c r="H14" s="76"/>
      <c r="I14" s="7"/>
      <c r="J14" s="76"/>
      <c r="K14" s="7"/>
      <c r="L14" s="76"/>
      <c r="M14" s="7"/>
    </row>
    <row r="15" spans="1:13">
      <c r="A15" s="6" t="s">
        <v>5</v>
      </c>
      <c r="B15" s="70"/>
      <c r="C15" s="7"/>
      <c r="D15" s="76"/>
      <c r="E15" s="7"/>
      <c r="F15" s="76"/>
      <c r="G15" s="7"/>
      <c r="H15" s="76"/>
      <c r="I15" s="7"/>
      <c r="J15" s="76"/>
      <c r="K15" s="7"/>
      <c r="L15" s="76"/>
      <c r="M15" s="7"/>
    </row>
    <row r="16" spans="1:13">
      <c r="A16" s="137" t="s">
        <v>6</v>
      </c>
      <c r="B16" s="137"/>
      <c r="C16" s="138"/>
      <c r="D16" s="138"/>
      <c r="E16" s="138"/>
      <c r="F16" s="138"/>
      <c r="G16" s="138"/>
      <c r="H16" s="138"/>
      <c r="I16" s="138"/>
      <c r="J16" s="138"/>
      <c r="K16" s="138"/>
      <c r="L16" s="138"/>
      <c r="M16" s="138"/>
    </row>
    <row r="17" spans="1:13">
      <c r="K17" s="1"/>
      <c r="L17" s="69"/>
      <c r="M17" s="8"/>
    </row>
    <row r="18" spans="1:13">
      <c r="C18" s="1" t="s">
        <v>7</v>
      </c>
      <c r="I18" s="9" t="s">
        <v>8</v>
      </c>
      <c r="J18" s="71"/>
      <c r="K18" s="10" t="s">
        <v>9</v>
      </c>
      <c r="L18" s="101"/>
      <c r="M18" s="9" t="s">
        <v>10</v>
      </c>
    </row>
    <row r="19" spans="1:13">
      <c r="A19" s="11" t="s">
        <v>11</v>
      </c>
      <c r="B19" s="67"/>
      <c r="G19" s="9" t="s">
        <v>12</v>
      </c>
      <c r="H19" s="71"/>
      <c r="I19" s="9" t="s">
        <v>12</v>
      </c>
      <c r="J19" s="71"/>
      <c r="K19" s="9" t="s">
        <v>13</v>
      </c>
      <c r="L19" s="71"/>
      <c r="M19" s="9" t="s">
        <v>13</v>
      </c>
    </row>
    <row r="20" spans="1:13">
      <c r="A20" s="14" t="s">
        <v>14</v>
      </c>
      <c r="B20" s="71"/>
      <c r="C20" s="14"/>
      <c r="D20" s="71"/>
      <c r="E20" s="14" t="s">
        <v>161</v>
      </c>
      <c r="G20" s="15" t="s">
        <v>16</v>
      </c>
      <c r="H20" s="82"/>
      <c r="I20" s="14" t="s">
        <v>17</v>
      </c>
      <c r="J20" s="71"/>
      <c r="K20" s="15" t="s">
        <v>16</v>
      </c>
      <c r="L20" s="82"/>
      <c r="M20" s="15" t="s">
        <v>16</v>
      </c>
    </row>
    <row r="21" spans="1:13">
      <c r="A21" s="16" t="s">
        <v>18</v>
      </c>
      <c r="B21" s="72"/>
      <c r="C21" s="16"/>
      <c r="D21" s="72"/>
      <c r="E21" s="16" t="s">
        <v>19</v>
      </c>
      <c r="F21" s="77"/>
      <c r="G21" s="18" t="s">
        <v>20</v>
      </c>
      <c r="H21" s="83"/>
      <c r="I21" s="16" t="s">
        <v>21</v>
      </c>
      <c r="J21" s="72"/>
      <c r="K21" s="18" t="s">
        <v>22</v>
      </c>
      <c r="L21" s="83"/>
      <c r="M21" s="18" t="s">
        <v>23</v>
      </c>
    </row>
    <row r="22" spans="1:13">
      <c r="A22" s="16"/>
      <c r="B22" s="72"/>
      <c r="C22" s="16"/>
      <c r="D22" s="72"/>
      <c r="E22" s="16"/>
      <c r="F22" s="77"/>
      <c r="G22" s="18"/>
      <c r="H22" s="83"/>
      <c r="I22" s="16"/>
      <c r="J22" s="72"/>
      <c r="K22" s="18"/>
      <c r="L22" s="83"/>
      <c r="M22" s="18"/>
    </row>
    <row r="23" spans="1:13">
      <c r="A23" s="9">
        <v>1</v>
      </c>
      <c r="B23" s="71"/>
      <c r="C23" s="9" t="s">
        <v>7</v>
      </c>
      <c r="D23" s="71"/>
      <c r="E23" s="1" t="s">
        <v>24</v>
      </c>
      <c r="G23" s="19">
        <v>1568205.5374955209</v>
      </c>
      <c r="H23" s="84"/>
      <c r="I23" s="20">
        <v>1508847.3652432251</v>
      </c>
      <c r="J23" s="96"/>
      <c r="K23" s="19">
        <f>I23-G23</f>
        <v>-59358.172252295772</v>
      </c>
      <c r="L23" s="84"/>
      <c r="M23" s="21">
        <f>K23/G23</f>
        <v>-3.785101559269638E-2</v>
      </c>
    </row>
    <row r="24" spans="1:13">
      <c r="A24" s="9">
        <f>A23+1</f>
        <v>2</v>
      </c>
      <c r="B24" s="71"/>
      <c r="C24" s="9" t="s">
        <v>7</v>
      </c>
      <c r="D24" s="71"/>
      <c r="E24" s="1" t="s">
        <v>25</v>
      </c>
      <c r="G24" s="22">
        <v>1210957.4389046198</v>
      </c>
      <c r="H24" s="85"/>
      <c r="I24" s="22">
        <v>832662.21970063308</v>
      </c>
      <c r="J24" s="85"/>
      <c r="K24" s="22">
        <f>I24-G24</f>
        <v>-378295.21920398669</v>
      </c>
      <c r="L24" s="85"/>
      <c r="M24" s="21">
        <f>K24/G24</f>
        <v>-0.31239348886297469</v>
      </c>
    </row>
    <row r="25" spans="1:13">
      <c r="A25" s="9">
        <f t="shared" ref="A25:A38" si="0">A24+1</f>
        <v>3</v>
      </c>
      <c r="B25" s="71"/>
      <c r="E25" s="23" t="s">
        <v>152</v>
      </c>
      <c r="G25" s="24">
        <f>G24+G23</f>
        <v>2779162.9764001407</v>
      </c>
      <c r="H25" s="86"/>
      <c r="I25" s="25">
        <f>I24+I23</f>
        <v>2341509.584943858</v>
      </c>
      <c r="J25" s="97"/>
      <c r="K25" s="24">
        <f>I25-G25</f>
        <v>-437653.3914562827</v>
      </c>
      <c r="L25" s="86"/>
      <c r="M25" s="26">
        <f>K25/G25</f>
        <v>-0.15747669178551618</v>
      </c>
    </row>
    <row r="26" spans="1:13">
      <c r="A26" s="9">
        <f t="shared" si="0"/>
        <v>4</v>
      </c>
      <c r="B26" s="71"/>
      <c r="E26" s="1" t="s">
        <v>26</v>
      </c>
      <c r="G26" s="1">
        <v>246059.35002999997</v>
      </c>
      <c r="I26" s="1">
        <v>209320.95473</v>
      </c>
      <c r="K26" s="1">
        <f>I26-G26</f>
        <v>-36738.395299999975</v>
      </c>
      <c r="L26" s="69"/>
      <c r="M26" s="21">
        <f>K26/G26</f>
        <v>-0.14930704846420495</v>
      </c>
    </row>
    <row r="27" spans="1:13">
      <c r="A27" s="9">
        <f t="shared" si="0"/>
        <v>5</v>
      </c>
      <c r="B27" s="71"/>
      <c r="E27" s="1" t="s">
        <v>27</v>
      </c>
      <c r="G27" s="1">
        <v>314123.61293000006</v>
      </c>
      <c r="I27" s="1">
        <v>345478.67803000001</v>
      </c>
      <c r="K27" s="1">
        <f t="shared" ref="K27:K36" si="1">I27-G27</f>
        <v>31355.065099999949</v>
      </c>
      <c r="L27" s="69"/>
      <c r="M27" s="21">
        <f t="shared" ref="M27:M36" si="2">K27/G27</f>
        <v>9.9817599853555664E-2</v>
      </c>
    </row>
    <row r="28" spans="1:13">
      <c r="A28" s="9">
        <f t="shared" si="0"/>
        <v>6</v>
      </c>
      <c r="B28" s="71"/>
      <c r="E28" s="1" t="s">
        <v>28</v>
      </c>
      <c r="G28" s="1">
        <v>38071.31452</v>
      </c>
      <c r="I28" s="1">
        <v>40466.081869999995</v>
      </c>
      <c r="K28" s="1">
        <f t="shared" si="1"/>
        <v>2394.7673499999946</v>
      </c>
      <c r="L28" s="69"/>
      <c r="M28" s="21">
        <f t="shared" si="2"/>
        <v>6.2902145097773074E-2</v>
      </c>
    </row>
    <row r="29" spans="1:13">
      <c r="A29" s="9">
        <f t="shared" si="0"/>
        <v>7</v>
      </c>
      <c r="B29" s="71"/>
      <c r="E29" s="27" t="s">
        <v>155</v>
      </c>
      <c r="G29" s="1">
        <v>109205.32410999999</v>
      </c>
      <c r="I29" s="1">
        <v>95099.684360000014</v>
      </c>
      <c r="K29" s="1">
        <f t="shared" si="1"/>
        <v>-14105.639749999973</v>
      </c>
      <c r="L29" s="69"/>
      <c r="M29" s="21">
        <f t="shared" si="2"/>
        <v>-0.1291662276080211</v>
      </c>
    </row>
    <row r="30" spans="1:13">
      <c r="A30" s="9">
        <f t="shared" si="0"/>
        <v>8</v>
      </c>
      <c r="B30" s="71"/>
      <c r="E30" s="1" t="s">
        <v>154</v>
      </c>
      <c r="G30" s="1">
        <v>320328.56090647064</v>
      </c>
      <c r="I30" s="1">
        <v>341740.43557825801</v>
      </c>
      <c r="K30" s="1">
        <f t="shared" si="1"/>
        <v>21411.874671787373</v>
      </c>
      <c r="L30" s="69"/>
      <c r="M30" s="21">
        <f t="shared" si="2"/>
        <v>6.6843476620366674E-2</v>
      </c>
    </row>
    <row r="31" spans="1:13">
      <c r="A31" s="9">
        <f t="shared" si="0"/>
        <v>9</v>
      </c>
      <c r="B31" s="71"/>
      <c r="E31" s="1" t="s">
        <v>29</v>
      </c>
      <c r="G31" s="1">
        <v>135412.18284999998</v>
      </c>
      <c r="I31" s="1">
        <v>138624.47846000001</v>
      </c>
      <c r="K31" s="1">
        <f t="shared" si="1"/>
        <v>3212.2956100000301</v>
      </c>
      <c r="L31" s="69"/>
      <c r="M31" s="21">
        <f t="shared" si="2"/>
        <v>2.3722353058575119E-2</v>
      </c>
    </row>
    <row r="32" spans="1:13">
      <c r="A32" s="9">
        <f t="shared" si="0"/>
        <v>10</v>
      </c>
      <c r="B32" s="71"/>
      <c r="E32" s="1" t="s">
        <v>30</v>
      </c>
      <c r="G32" s="1">
        <v>371894.42997999996</v>
      </c>
      <c r="I32" s="1">
        <v>339297.23579999997</v>
      </c>
      <c r="K32" s="1">
        <f t="shared" si="1"/>
        <v>-32597.194179999991</v>
      </c>
      <c r="L32" s="69"/>
      <c r="M32" s="21">
        <f t="shared" si="2"/>
        <v>-8.765174079577645E-2</v>
      </c>
    </row>
    <row r="33" spans="1:13">
      <c r="A33" s="9">
        <f t="shared" si="0"/>
        <v>11</v>
      </c>
      <c r="B33" s="71"/>
      <c r="E33" s="1" t="s">
        <v>31</v>
      </c>
      <c r="G33" s="1">
        <v>168088.56880000001</v>
      </c>
      <c r="I33" s="1">
        <v>182789.64399999997</v>
      </c>
      <c r="K33" s="1">
        <f t="shared" si="1"/>
        <v>14701.075199999963</v>
      </c>
      <c r="L33" s="69"/>
      <c r="M33" s="21">
        <f t="shared" si="2"/>
        <v>8.746029135087717E-2</v>
      </c>
    </row>
    <row r="34" spans="1:13">
      <c r="A34" s="9">
        <f t="shared" si="0"/>
        <v>12</v>
      </c>
      <c r="B34" s="71"/>
      <c r="E34" s="1" t="s">
        <v>32</v>
      </c>
      <c r="G34" s="1">
        <v>90460.478420000014</v>
      </c>
      <c r="I34" s="1">
        <v>105023.56999999999</v>
      </c>
      <c r="K34" s="1">
        <f t="shared" si="1"/>
        <v>14563.091579999978</v>
      </c>
      <c r="L34" s="69"/>
      <c r="M34" s="21">
        <f t="shared" si="2"/>
        <v>0.1609884430677542</v>
      </c>
    </row>
    <row r="35" spans="1:13">
      <c r="A35" s="9">
        <f t="shared" si="0"/>
        <v>13</v>
      </c>
      <c r="B35" s="71"/>
      <c r="E35" s="1" t="s">
        <v>33</v>
      </c>
      <c r="G35" s="1">
        <v>42605.048569999999</v>
      </c>
      <c r="I35" s="1">
        <v>43954.236680000002</v>
      </c>
      <c r="K35" s="1">
        <f t="shared" si="1"/>
        <v>1349.1881100000028</v>
      </c>
      <c r="L35" s="69"/>
      <c r="M35" s="21">
        <f t="shared" si="2"/>
        <v>3.1667329466443156E-2</v>
      </c>
    </row>
    <row r="36" spans="1:13">
      <c r="A36" s="9">
        <f t="shared" si="0"/>
        <v>14</v>
      </c>
      <c r="B36" s="71"/>
      <c r="E36" s="1" t="s">
        <v>34</v>
      </c>
      <c r="G36" s="1">
        <v>466187.91112999991</v>
      </c>
      <c r="I36" s="1">
        <v>339754.4352699999</v>
      </c>
      <c r="K36" s="1">
        <f t="shared" si="1"/>
        <v>-126433.47586000001</v>
      </c>
      <c r="L36" s="69"/>
      <c r="M36" s="21">
        <f t="shared" si="2"/>
        <v>-0.27120710949697513</v>
      </c>
    </row>
    <row r="37" spans="1:13">
      <c r="A37" s="9">
        <f t="shared" si="0"/>
        <v>15</v>
      </c>
      <c r="B37" s="71"/>
      <c r="E37" s="23" t="s">
        <v>153</v>
      </c>
      <c r="G37" s="24">
        <f>SUM(G26:G36)</f>
        <v>2302436.7822464709</v>
      </c>
      <c r="H37" s="86"/>
      <c r="I37" s="25">
        <f>SUM(I26:I36)</f>
        <v>2181549.4347782577</v>
      </c>
      <c r="J37" s="97"/>
      <c r="K37" s="24">
        <f>I37-G37</f>
        <v>-120887.34746821318</v>
      </c>
      <c r="L37" s="86"/>
      <c r="M37" s="26">
        <f>K37/G37</f>
        <v>-5.2504089754101424E-2</v>
      </c>
    </row>
    <row r="38" spans="1:13" ht="16.5" thickBot="1">
      <c r="A38" s="9">
        <f t="shared" si="0"/>
        <v>16</v>
      </c>
      <c r="B38" s="71"/>
      <c r="E38" s="23" t="s">
        <v>35</v>
      </c>
      <c r="G38" s="28">
        <f>G37+G25</f>
        <v>5081599.7586466111</v>
      </c>
      <c r="H38" s="86"/>
      <c r="I38" s="29">
        <f>I37+I25</f>
        <v>4523059.0197221152</v>
      </c>
      <c r="J38" s="97"/>
      <c r="K38" s="28">
        <f>I38-G38</f>
        <v>-558540.73892449588</v>
      </c>
      <c r="L38" s="86"/>
      <c r="M38" s="30">
        <f>K38/G38</f>
        <v>-0.10991435088411071</v>
      </c>
    </row>
    <row r="39" spans="1:13" ht="16.5" thickTop="1">
      <c r="A39" s="9"/>
      <c r="B39" s="71"/>
      <c r="E39" s="23"/>
      <c r="G39" s="86"/>
      <c r="H39" s="86"/>
      <c r="I39" s="97"/>
      <c r="J39" s="97"/>
      <c r="K39" s="86"/>
      <c r="L39" s="86"/>
      <c r="M39" s="107"/>
    </row>
    <row r="41" spans="1:13">
      <c r="A41" s="138" t="s">
        <v>0</v>
      </c>
      <c r="B41" s="138"/>
      <c r="C41" s="138"/>
      <c r="D41" s="138"/>
      <c r="E41" s="138"/>
      <c r="F41" s="138"/>
      <c r="G41" s="138"/>
      <c r="H41" s="138"/>
      <c r="I41" s="138"/>
      <c r="J41" s="138"/>
      <c r="K41" s="138"/>
      <c r="L41" s="138"/>
      <c r="M41" s="138"/>
    </row>
    <row r="42" spans="1:13">
      <c r="A42" s="6"/>
      <c r="B42" s="70"/>
      <c r="C42" s="7"/>
      <c r="D42" s="76"/>
      <c r="E42" s="7"/>
      <c r="F42" s="76"/>
      <c r="G42" s="7"/>
      <c r="H42" s="76"/>
      <c r="I42" s="7"/>
      <c r="J42" s="76"/>
      <c r="K42" s="7"/>
      <c r="L42" s="76"/>
      <c r="M42" s="7"/>
    </row>
    <row r="43" spans="1:13">
      <c r="A43" s="138" t="s">
        <v>36</v>
      </c>
      <c r="B43" s="138"/>
      <c r="C43" s="138"/>
      <c r="D43" s="138"/>
      <c r="E43" s="138"/>
      <c r="F43" s="138"/>
      <c r="G43" s="138"/>
      <c r="H43" s="138"/>
      <c r="I43" s="138"/>
      <c r="J43" s="138"/>
      <c r="K43" s="138"/>
      <c r="L43" s="138"/>
      <c r="M43" s="138"/>
    </row>
    <row r="44" spans="1:13">
      <c r="A44" s="138" t="s">
        <v>5</v>
      </c>
      <c r="B44" s="138"/>
      <c r="C44" s="138"/>
      <c r="D44" s="138"/>
      <c r="E44" s="138"/>
      <c r="F44" s="138"/>
      <c r="G44" s="138"/>
      <c r="H44" s="138"/>
      <c r="I44" s="138"/>
      <c r="J44" s="138"/>
      <c r="K44" s="138"/>
      <c r="L44" s="138"/>
      <c r="M44" s="138"/>
    </row>
    <row r="45" spans="1:13">
      <c r="A45" s="137" t="s">
        <v>6</v>
      </c>
      <c r="B45" s="137"/>
      <c r="C45" s="138"/>
      <c r="D45" s="138"/>
      <c r="E45" s="138"/>
      <c r="F45" s="138"/>
      <c r="G45" s="138"/>
      <c r="H45" s="138"/>
      <c r="I45" s="138"/>
      <c r="J45" s="138"/>
      <c r="K45" s="138"/>
      <c r="L45" s="138"/>
      <c r="M45" s="138"/>
    </row>
    <row r="46" spans="1:13" ht="12.75" customHeight="1">
      <c r="C46" s="32"/>
      <c r="D46" s="91"/>
      <c r="E46" s="32"/>
      <c r="K46" s="1"/>
      <c r="L46" s="69"/>
      <c r="M46" s="1"/>
    </row>
    <row r="47" spans="1:13">
      <c r="C47" s="1" t="s">
        <v>7</v>
      </c>
      <c r="I47" s="9" t="s">
        <v>8</v>
      </c>
      <c r="J47" s="71"/>
      <c r="K47" s="10" t="s">
        <v>9</v>
      </c>
      <c r="L47" s="101"/>
      <c r="M47" s="9" t="s">
        <v>10</v>
      </c>
    </row>
    <row r="48" spans="1:13">
      <c r="A48" s="11" t="s">
        <v>11</v>
      </c>
      <c r="B48" s="67"/>
      <c r="C48" s="1" t="s">
        <v>37</v>
      </c>
      <c r="G48" s="9" t="s">
        <v>12</v>
      </c>
      <c r="H48" s="71"/>
      <c r="I48" s="9" t="s">
        <v>12</v>
      </c>
      <c r="J48" s="71"/>
      <c r="K48" s="9" t="s">
        <v>13</v>
      </c>
      <c r="L48" s="71"/>
      <c r="M48" s="9" t="s">
        <v>13</v>
      </c>
    </row>
    <row r="49" spans="1:13">
      <c r="A49" s="12" t="s">
        <v>14</v>
      </c>
      <c r="B49" s="67"/>
      <c r="C49" s="13" t="s">
        <v>38</v>
      </c>
      <c r="E49" s="14" t="s">
        <v>161</v>
      </c>
      <c r="G49" s="15" t="s">
        <v>16</v>
      </c>
      <c r="H49" s="82"/>
      <c r="I49" s="14" t="s">
        <v>17</v>
      </c>
      <c r="J49" s="71"/>
      <c r="K49" s="15" t="s">
        <v>16</v>
      </c>
      <c r="L49" s="82"/>
      <c r="M49" s="15" t="s">
        <v>16</v>
      </c>
    </row>
    <row r="50" spans="1:13" s="17" customFormat="1">
      <c r="A50" s="16" t="s">
        <v>18</v>
      </c>
      <c r="B50" s="72"/>
      <c r="C50" s="16" t="s">
        <v>19</v>
      </c>
      <c r="D50" s="72"/>
      <c r="E50" s="16" t="s">
        <v>20</v>
      </c>
      <c r="F50" s="77"/>
      <c r="G50" s="18" t="s">
        <v>21</v>
      </c>
      <c r="H50" s="83"/>
      <c r="I50" s="16" t="s">
        <v>22</v>
      </c>
      <c r="J50" s="72"/>
      <c r="K50" s="18" t="s">
        <v>23</v>
      </c>
      <c r="L50" s="83"/>
      <c r="M50" s="18" t="s">
        <v>39</v>
      </c>
    </row>
    <row r="51" spans="1:13" s="17" customFormat="1">
      <c r="A51" s="16"/>
      <c r="B51" s="72"/>
      <c r="C51" s="16"/>
      <c r="D51" s="72"/>
      <c r="E51" s="16"/>
      <c r="F51" s="77"/>
      <c r="G51" s="18"/>
      <c r="H51" s="83"/>
      <c r="I51" s="16"/>
      <c r="J51" s="72"/>
      <c r="K51" s="18"/>
      <c r="L51" s="83"/>
      <c r="M51" s="18"/>
    </row>
    <row r="52" spans="1:13">
      <c r="E52" s="33" t="s">
        <v>40</v>
      </c>
      <c r="K52" s="1"/>
      <c r="L52" s="69"/>
      <c r="M52" s="1"/>
    </row>
    <row r="53" spans="1:13">
      <c r="A53" s="34">
        <v>1</v>
      </c>
      <c r="B53" s="73"/>
      <c r="C53" s="9">
        <v>500</v>
      </c>
      <c r="D53" s="71"/>
      <c r="E53" s="1" t="s">
        <v>41</v>
      </c>
      <c r="G53" s="19">
        <v>17593.775980000002</v>
      </c>
      <c r="H53" s="84"/>
      <c r="I53" s="20">
        <v>17088.242160000002</v>
      </c>
      <c r="J53" s="96"/>
      <c r="K53" s="19">
        <f t="shared" ref="K53:K58" si="3">I53-G53</f>
        <v>-505.53382000000056</v>
      </c>
      <c r="L53" s="84"/>
      <c r="M53" s="21">
        <f t="shared" ref="M53:M58" si="4">K53/G53</f>
        <v>-2.8733673804570092E-2</v>
      </c>
    </row>
    <row r="54" spans="1:13">
      <c r="A54" s="34">
        <f>A53+1</f>
        <v>2</v>
      </c>
      <c r="B54" s="73"/>
      <c r="C54" s="9">
        <v>501</v>
      </c>
      <c r="D54" s="71"/>
      <c r="E54" s="1" t="s">
        <v>42</v>
      </c>
      <c r="G54" s="35">
        <v>-736.35193999999865</v>
      </c>
      <c r="H54" s="87"/>
      <c r="I54" s="35">
        <v>-713.32773999999972</v>
      </c>
      <c r="J54" s="87"/>
      <c r="K54" s="35">
        <f t="shared" si="3"/>
        <v>23.024199999998928</v>
      </c>
      <c r="L54" s="87"/>
      <c r="M54" s="21">
        <f t="shared" si="4"/>
        <v>-3.1267928757000317E-2</v>
      </c>
    </row>
    <row r="55" spans="1:13">
      <c r="A55" s="34">
        <f t="shared" ref="A55:A56" si="5">A54+1</f>
        <v>3</v>
      </c>
      <c r="B55" s="73"/>
      <c r="C55" s="9">
        <v>502</v>
      </c>
      <c r="D55" s="71"/>
      <c r="E55" s="1" t="s">
        <v>43</v>
      </c>
      <c r="G55" s="35">
        <v>35777.047330000001</v>
      </c>
      <c r="H55" s="87"/>
      <c r="I55" s="35">
        <v>29926.687460000001</v>
      </c>
      <c r="J55" s="87"/>
      <c r="K55" s="35">
        <f t="shared" si="3"/>
        <v>-5850.3598700000002</v>
      </c>
      <c r="L55" s="87"/>
      <c r="M55" s="21">
        <f t="shared" si="4"/>
        <v>-0.16352271376778257</v>
      </c>
    </row>
    <row r="56" spans="1:13">
      <c r="A56" s="34">
        <f t="shared" si="5"/>
        <v>4</v>
      </c>
      <c r="B56" s="73"/>
      <c r="C56" s="9">
        <v>505</v>
      </c>
      <c r="D56" s="71"/>
      <c r="E56" s="1" t="s">
        <v>44</v>
      </c>
      <c r="G56" s="35">
        <v>4520.9078</v>
      </c>
      <c r="H56" s="87"/>
      <c r="I56" s="35">
        <v>5808.2807499999999</v>
      </c>
      <c r="J56" s="87"/>
      <c r="K56" s="35">
        <f t="shared" si="3"/>
        <v>1287.3729499999999</v>
      </c>
      <c r="L56" s="87"/>
      <c r="M56" s="21">
        <f t="shared" si="4"/>
        <v>0.28475983296982965</v>
      </c>
    </row>
    <row r="57" spans="1:13">
      <c r="A57" s="34">
        <f>A56+1</f>
        <v>5</v>
      </c>
      <c r="B57" s="73"/>
      <c r="C57" s="9">
        <v>506</v>
      </c>
      <c r="D57" s="71"/>
      <c r="E57" s="1" t="s">
        <v>45</v>
      </c>
      <c r="G57" s="35">
        <v>59778.80775</v>
      </c>
      <c r="H57" s="87"/>
      <c r="I57" s="35">
        <v>54885.602489999997</v>
      </c>
      <c r="J57" s="87"/>
      <c r="K57" s="35">
        <f t="shared" si="3"/>
        <v>-4893.2052600000025</v>
      </c>
      <c r="L57" s="87"/>
      <c r="M57" s="21">
        <f t="shared" si="4"/>
        <v>-8.1855183202445225E-2</v>
      </c>
    </row>
    <row r="58" spans="1:13">
      <c r="A58" s="34">
        <f>A57+1</f>
        <v>6</v>
      </c>
      <c r="B58" s="73"/>
      <c r="E58" s="33" t="s">
        <v>46</v>
      </c>
      <c r="G58" s="36">
        <f>SUM(G53:G57)</f>
        <v>116934.18692000001</v>
      </c>
      <c r="H58" s="88"/>
      <c r="I58" s="37">
        <f>SUM(I53:I57)</f>
        <v>106995.48512</v>
      </c>
      <c r="J58" s="98"/>
      <c r="K58" s="36">
        <f t="shared" si="3"/>
        <v>-9938.7018000000098</v>
      </c>
      <c r="L58" s="88"/>
      <c r="M58" s="26">
        <f t="shared" si="4"/>
        <v>-8.499397876516239E-2</v>
      </c>
    </row>
    <row r="59" spans="1:13">
      <c r="A59" s="34"/>
      <c r="B59" s="73"/>
      <c r="K59" s="1"/>
      <c r="L59" s="69"/>
      <c r="M59" s="8"/>
    </row>
    <row r="60" spans="1:13">
      <c r="A60" s="34"/>
      <c r="B60" s="73"/>
      <c r="E60" s="33" t="s">
        <v>47</v>
      </c>
      <c r="K60" s="1"/>
      <c r="L60" s="69"/>
      <c r="M60" s="8"/>
    </row>
    <row r="61" spans="1:13">
      <c r="A61" s="34">
        <f>A58+1</f>
        <v>7</v>
      </c>
      <c r="B61" s="73"/>
      <c r="C61" s="9">
        <v>510</v>
      </c>
      <c r="D61" s="71"/>
      <c r="E61" s="1" t="s">
        <v>48</v>
      </c>
      <c r="G61" s="19">
        <v>17867.72725</v>
      </c>
      <c r="H61" s="84"/>
      <c r="I61" s="20">
        <v>16453.705100000003</v>
      </c>
      <c r="J61" s="96"/>
      <c r="K61" s="19">
        <f t="shared" ref="K61:K66" si="6">I61-G61</f>
        <v>-1414.0221499999971</v>
      </c>
      <c r="L61" s="84"/>
      <c r="M61" s="21">
        <f t="shared" ref="M61:M66" si="7">K61/G61</f>
        <v>-7.9138333052403018E-2</v>
      </c>
    </row>
    <row r="62" spans="1:13">
      <c r="A62" s="34">
        <f>A61+1</f>
        <v>8</v>
      </c>
      <c r="B62" s="73"/>
      <c r="C62" s="9">
        <v>511</v>
      </c>
      <c r="D62" s="71"/>
      <c r="E62" s="1" t="s">
        <v>49</v>
      </c>
      <c r="G62" s="35">
        <v>21032.399789999999</v>
      </c>
      <c r="H62" s="87"/>
      <c r="I62" s="35">
        <v>16973.282309999999</v>
      </c>
      <c r="J62" s="87"/>
      <c r="K62" s="35">
        <f t="shared" si="6"/>
        <v>-4059.1174800000008</v>
      </c>
      <c r="L62" s="87"/>
      <c r="M62" s="21">
        <f t="shared" si="7"/>
        <v>-0.19299354902572441</v>
      </c>
    </row>
    <row r="63" spans="1:13">
      <c r="A63" s="34">
        <f t="shared" ref="A63:A66" si="8">A62+1</f>
        <v>9</v>
      </c>
      <c r="B63" s="73"/>
      <c r="C63" s="9">
        <v>512</v>
      </c>
      <c r="D63" s="71"/>
      <c r="E63" s="1" t="s">
        <v>50</v>
      </c>
      <c r="G63" s="35">
        <v>72659.473440000002</v>
      </c>
      <c r="H63" s="87"/>
      <c r="I63" s="35">
        <v>56232.851569999999</v>
      </c>
      <c r="J63" s="87"/>
      <c r="K63" s="35">
        <f t="shared" si="6"/>
        <v>-16426.621870000003</v>
      </c>
      <c r="L63" s="87"/>
      <c r="M63" s="21">
        <f t="shared" si="7"/>
        <v>-0.22607680860176629</v>
      </c>
    </row>
    <row r="64" spans="1:13">
      <c r="A64" s="34">
        <f t="shared" si="8"/>
        <v>10</v>
      </c>
      <c r="B64" s="73"/>
      <c r="C64" s="9">
        <v>513</v>
      </c>
      <c r="D64" s="71"/>
      <c r="E64" s="1" t="s">
        <v>51</v>
      </c>
      <c r="G64" s="35">
        <v>11961.558419999999</v>
      </c>
      <c r="H64" s="87"/>
      <c r="I64" s="35">
        <v>7660.1331500000006</v>
      </c>
      <c r="J64" s="87"/>
      <c r="K64" s="35">
        <f t="shared" si="6"/>
        <v>-4301.4252699999988</v>
      </c>
      <c r="L64" s="87"/>
      <c r="M64" s="21">
        <f t="shared" si="7"/>
        <v>-0.359604084933274</v>
      </c>
    </row>
    <row r="65" spans="1:13">
      <c r="A65" s="34">
        <f t="shared" si="8"/>
        <v>11</v>
      </c>
      <c r="B65" s="73"/>
      <c r="C65" s="9">
        <v>514</v>
      </c>
      <c r="D65" s="71"/>
      <c r="E65" s="1" t="s">
        <v>52</v>
      </c>
      <c r="G65" s="35">
        <v>5604.0042099999782</v>
      </c>
      <c r="H65" s="87"/>
      <c r="I65" s="35">
        <v>5005.49748</v>
      </c>
      <c r="J65" s="87"/>
      <c r="K65" s="35">
        <f t="shared" si="6"/>
        <v>-598.50672999997823</v>
      </c>
      <c r="L65" s="87"/>
      <c r="M65" s="21">
        <f t="shared" si="7"/>
        <v>-0.10679983589804987</v>
      </c>
    </row>
    <row r="66" spans="1:13" ht="16.5" thickBot="1">
      <c r="A66" s="34">
        <f t="shared" si="8"/>
        <v>12</v>
      </c>
      <c r="B66" s="73"/>
      <c r="E66" s="33" t="s">
        <v>53</v>
      </c>
      <c r="G66" s="39">
        <f>SUM(G61:G65)</f>
        <v>129125.16310999998</v>
      </c>
      <c r="H66" s="88"/>
      <c r="I66" s="40">
        <f>SUM(I61:I65)</f>
        <v>102325.46961</v>
      </c>
      <c r="J66" s="99"/>
      <c r="K66" s="39">
        <f t="shared" si="6"/>
        <v>-26799.693499999979</v>
      </c>
      <c r="L66" s="88"/>
      <c r="M66" s="30">
        <f t="shared" si="7"/>
        <v>-0.2075481870034091</v>
      </c>
    </row>
    <row r="67" spans="1:13" ht="16.5" thickTop="1">
      <c r="A67" s="34"/>
      <c r="B67" s="73"/>
      <c r="C67" s="1" t="s">
        <v>7</v>
      </c>
      <c r="G67" s="1" t="s">
        <v>7</v>
      </c>
      <c r="I67" s="1" t="s">
        <v>7</v>
      </c>
      <c r="K67" s="1"/>
      <c r="L67" s="69"/>
      <c r="M67" s="8"/>
    </row>
    <row r="68" spans="1:13">
      <c r="A68" s="34">
        <f>A66+1</f>
        <v>13</v>
      </c>
      <c r="B68" s="73"/>
      <c r="E68" s="33" t="s">
        <v>54</v>
      </c>
      <c r="G68" s="41">
        <f>G66+G58</f>
        <v>246059.35002999997</v>
      </c>
      <c r="H68" s="58"/>
      <c r="I68" s="42">
        <f>I66+I58</f>
        <v>209320.95473</v>
      </c>
      <c r="J68" s="59"/>
      <c r="K68" s="41">
        <f>I68-G68</f>
        <v>-36738.395299999975</v>
      </c>
      <c r="L68" s="58"/>
      <c r="M68" s="21">
        <f>K68/G68</f>
        <v>-0.14930704846420495</v>
      </c>
    </row>
    <row r="69" spans="1:13">
      <c r="A69" s="34"/>
      <c r="B69" s="73"/>
      <c r="K69" s="1"/>
      <c r="L69" s="69"/>
      <c r="M69" s="8"/>
    </row>
    <row r="70" spans="1:13">
      <c r="A70" s="34">
        <f>A68+1</f>
        <v>14</v>
      </c>
      <c r="B70" s="73"/>
      <c r="C70" s="9">
        <v>501</v>
      </c>
      <c r="D70" s="71"/>
      <c r="E70" s="33" t="s">
        <v>55</v>
      </c>
      <c r="F70" s="78">
        <v>501</v>
      </c>
      <c r="G70" s="19">
        <v>413524.40545392118</v>
      </c>
      <c r="H70" s="84"/>
      <c r="I70" s="20">
        <v>422679.17233742523</v>
      </c>
      <c r="J70" s="96"/>
      <c r="K70" s="19">
        <f>I70-G70</f>
        <v>9154.7668835040531</v>
      </c>
      <c r="L70" s="84"/>
      <c r="M70" s="21">
        <f>K70/G70</f>
        <v>2.2138395612841682E-2</v>
      </c>
    </row>
    <row r="71" spans="1:13">
      <c r="A71" s="34"/>
      <c r="B71" s="73"/>
      <c r="G71" s="43" t="s">
        <v>7</v>
      </c>
      <c r="H71" s="89"/>
      <c r="I71" s="1" t="s">
        <v>7</v>
      </c>
      <c r="K71" s="43"/>
      <c r="L71" s="89"/>
      <c r="M71" s="8"/>
    </row>
    <row r="72" spans="1:13">
      <c r="A72" s="34">
        <f>A70+1</f>
        <v>15</v>
      </c>
      <c r="B72" s="73"/>
      <c r="E72" s="33" t="s">
        <v>56</v>
      </c>
      <c r="G72" s="36">
        <f>G70+G68</f>
        <v>659583.75548392115</v>
      </c>
      <c r="H72" s="88"/>
      <c r="I72" s="44">
        <f>I70+I68</f>
        <v>632000.12706742529</v>
      </c>
      <c r="J72" s="99"/>
      <c r="K72" s="36">
        <f>I72-G72</f>
        <v>-27583.628416495863</v>
      </c>
      <c r="L72" s="88"/>
      <c r="M72" s="26">
        <f>K72/G72</f>
        <v>-4.1819750997746145E-2</v>
      </c>
    </row>
    <row r="73" spans="1:13">
      <c r="C73" s="33"/>
      <c r="D73" s="100"/>
      <c r="K73" s="1"/>
      <c r="L73" s="69"/>
      <c r="M73" s="21"/>
    </row>
    <row r="74" spans="1:13">
      <c r="A74" s="34"/>
      <c r="B74" s="73"/>
      <c r="C74" s="121"/>
      <c r="D74" s="80"/>
      <c r="E74" s="32"/>
      <c r="K74" s="1"/>
      <c r="L74" s="69"/>
      <c r="M74" s="45"/>
    </row>
    <row r="75" spans="1:13">
      <c r="A75" s="34">
        <f>A72+1</f>
        <v>16</v>
      </c>
      <c r="B75" s="73"/>
      <c r="C75" s="121">
        <v>512</v>
      </c>
      <c r="D75" s="80"/>
      <c r="E75" s="46" t="s">
        <v>50</v>
      </c>
      <c r="K75" s="118">
        <f>K63</f>
        <v>-16426.621870000003</v>
      </c>
      <c r="L75" s="69"/>
      <c r="M75" s="45">
        <f>M63</f>
        <v>-0.22607680860176629</v>
      </c>
    </row>
    <row r="76" spans="1:13" ht="31.5" customHeight="1">
      <c r="A76" s="34"/>
      <c r="B76" s="73"/>
      <c r="D76" s="113"/>
      <c r="E76" s="136" t="s">
        <v>57</v>
      </c>
      <c r="F76" s="136"/>
      <c r="G76" s="136"/>
      <c r="H76" s="136"/>
      <c r="I76" s="136"/>
      <c r="J76" s="136"/>
      <c r="K76" s="136"/>
      <c r="L76" s="136"/>
      <c r="M76" s="136"/>
    </row>
    <row r="77" spans="1:13">
      <c r="A77" s="34"/>
      <c r="B77" s="73"/>
      <c r="C77" s="121"/>
      <c r="D77" s="80"/>
      <c r="E77" s="46"/>
      <c r="K77" s="1"/>
      <c r="L77" s="69"/>
      <c r="M77" s="45"/>
    </row>
    <row r="78" spans="1:13">
      <c r="C78" s="33"/>
      <c r="D78" s="100"/>
      <c r="K78" s="1"/>
      <c r="L78" s="69"/>
      <c r="M78" s="8"/>
    </row>
    <row r="79" spans="1:13">
      <c r="A79" s="138" t="s">
        <v>0</v>
      </c>
      <c r="B79" s="138"/>
      <c r="C79" s="138"/>
      <c r="D79" s="138"/>
      <c r="E79" s="138"/>
      <c r="F79" s="138"/>
      <c r="G79" s="138"/>
      <c r="H79" s="138"/>
      <c r="I79" s="138"/>
      <c r="J79" s="138"/>
      <c r="K79" s="138"/>
      <c r="L79" s="138"/>
      <c r="M79" s="138"/>
    </row>
    <row r="80" spans="1:13">
      <c r="A80" s="6"/>
      <c r="B80" s="70"/>
      <c r="C80" s="7"/>
      <c r="D80" s="76"/>
      <c r="E80" s="7"/>
      <c r="F80" s="76"/>
      <c r="G80" s="7"/>
      <c r="H80" s="76"/>
      <c r="I80" s="7"/>
      <c r="J80" s="76"/>
      <c r="K80" s="7"/>
      <c r="L80" s="76"/>
      <c r="M80" s="7"/>
    </row>
    <row r="81" spans="1:13">
      <c r="A81" s="138" t="s">
        <v>58</v>
      </c>
      <c r="B81" s="138"/>
      <c r="C81" s="138"/>
      <c r="D81" s="138"/>
      <c r="E81" s="138"/>
      <c r="F81" s="138"/>
      <c r="G81" s="138"/>
      <c r="H81" s="138"/>
      <c r="I81" s="138"/>
      <c r="J81" s="138"/>
      <c r="K81" s="138"/>
      <c r="L81" s="138"/>
      <c r="M81" s="138"/>
    </row>
    <row r="82" spans="1:13">
      <c r="A82" s="138" t="s">
        <v>5</v>
      </c>
      <c r="B82" s="138"/>
      <c r="C82" s="138"/>
      <c r="D82" s="138"/>
      <c r="E82" s="138"/>
      <c r="F82" s="138"/>
      <c r="G82" s="138"/>
      <c r="H82" s="138"/>
      <c r="I82" s="138"/>
      <c r="J82" s="138"/>
      <c r="K82" s="138"/>
      <c r="L82" s="138"/>
      <c r="M82" s="138"/>
    </row>
    <row r="83" spans="1:13">
      <c r="A83" s="137" t="s">
        <v>6</v>
      </c>
      <c r="B83" s="137"/>
      <c r="C83" s="138"/>
      <c r="D83" s="138"/>
      <c r="E83" s="138"/>
      <c r="F83" s="138"/>
      <c r="G83" s="138"/>
      <c r="H83" s="138"/>
      <c r="I83" s="138"/>
      <c r="J83" s="138"/>
      <c r="K83" s="138"/>
      <c r="L83" s="138"/>
      <c r="M83" s="138"/>
    </row>
    <row r="84" spans="1:13">
      <c r="K84" s="1"/>
      <c r="L84" s="69"/>
      <c r="M84" s="8"/>
    </row>
    <row r="85" spans="1:13">
      <c r="C85" s="1" t="s">
        <v>7</v>
      </c>
      <c r="I85" s="9" t="s">
        <v>8</v>
      </c>
      <c r="J85" s="71"/>
      <c r="K85" s="10" t="s">
        <v>9</v>
      </c>
      <c r="L85" s="101"/>
      <c r="M85" s="9" t="s">
        <v>10</v>
      </c>
    </row>
    <row r="86" spans="1:13">
      <c r="A86" s="11" t="s">
        <v>11</v>
      </c>
      <c r="B86" s="67"/>
      <c r="C86" s="1" t="s">
        <v>37</v>
      </c>
      <c r="G86" s="9" t="s">
        <v>12</v>
      </c>
      <c r="H86" s="71"/>
      <c r="I86" s="9" t="s">
        <v>12</v>
      </c>
      <c r="J86" s="71"/>
      <c r="K86" s="9" t="s">
        <v>13</v>
      </c>
      <c r="L86" s="71"/>
      <c r="M86" s="9" t="s">
        <v>13</v>
      </c>
    </row>
    <row r="87" spans="1:13">
      <c r="A87" s="12" t="s">
        <v>14</v>
      </c>
      <c r="B87" s="67"/>
      <c r="C87" s="13" t="s">
        <v>38</v>
      </c>
      <c r="E87" s="14" t="s">
        <v>161</v>
      </c>
      <c r="G87" s="15" t="s">
        <v>16</v>
      </c>
      <c r="H87" s="82"/>
      <c r="I87" s="14" t="s">
        <v>17</v>
      </c>
      <c r="J87" s="71"/>
      <c r="K87" s="15" t="s">
        <v>16</v>
      </c>
      <c r="L87" s="82"/>
      <c r="M87" s="15" t="s">
        <v>16</v>
      </c>
    </row>
    <row r="88" spans="1:13">
      <c r="A88" s="16" t="s">
        <v>18</v>
      </c>
      <c r="B88" s="72"/>
      <c r="C88" s="16" t="s">
        <v>19</v>
      </c>
      <c r="D88" s="72"/>
      <c r="E88" s="16" t="s">
        <v>20</v>
      </c>
      <c r="F88" s="77"/>
      <c r="G88" s="18" t="s">
        <v>21</v>
      </c>
      <c r="H88" s="83"/>
      <c r="I88" s="16" t="s">
        <v>22</v>
      </c>
      <c r="J88" s="72"/>
      <c r="K88" s="18" t="s">
        <v>23</v>
      </c>
      <c r="L88" s="83"/>
      <c r="M88" s="18" t="s">
        <v>39</v>
      </c>
    </row>
    <row r="89" spans="1:13">
      <c r="A89" s="16"/>
      <c r="B89" s="72"/>
      <c r="C89" s="16"/>
      <c r="D89" s="72"/>
      <c r="E89" s="16"/>
      <c r="F89" s="77"/>
      <c r="G89" s="18"/>
      <c r="H89" s="83"/>
      <c r="I89" s="16"/>
      <c r="J89" s="72"/>
      <c r="K89" s="18"/>
      <c r="L89" s="83"/>
      <c r="M89" s="18"/>
    </row>
    <row r="90" spans="1:13">
      <c r="E90" s="33" t="s">
        <v>40</v>
      </c>
      <c r="K90" s="1"/>
      <c r="L90" s="69"/>
      <c r="M90" s="8"/>
    </row>
    <row r="91" spans="1:13">
      <c r="A91" s="9">
        <v>1</v>
      </c>
      <c r="B91" s="71"/>
      <c r="C91" s="9">
        <v>517</v>
      </c>
      <c r="D91" s="71"/>
      <c r="E91" s="1" t="s">
        <v>59</v>
      </c>
      <c r="G91" s="19">
        <v>88455.796599999987</v>
      </c>
      <c r="H91" s="84"/>
      <c r="I91" s="20">
        <v>93817.595069999996</v>
      </c>
      <c r="J91" s="96"/>
      <c r="K91" s="19">
        <f t="shared" ref="K91:K97" si="9">I91-G91</f>
        <v>5361.7984700000088</v>
      </c>
      <c r="L91" s="84"/>
      <c r="M91" s="21">
        <f t="shared" ref="M91:M97" si="10">K91/G91</f>
        <v>6.0615569313633988E-2</v>
      </c>
    </row>
    <row r="92" spans="1:13">
      <c r="A92" s="9">
        <f>A91+1</f>
        <v>2</v>
      </c>
      <c r="B92" s="71"/>
      <c r="C92" s="9">
        <v>518</v>
      </c>
      <c r="D92" s="71"/>
      <c r="E92" s="1" t="s">
        <v>60</v>
      </c>
      <c r="G92" s="35">
        <v>358.51783</v>
      </c>
      <c r="H92" s="87"/>
      <c r="I92" s="35">
        <v>536.88199999999995</v>
      </c>
      <c r="J92" s="87"/>
      <c r="K92" s="35">
        <f t="shared" si="9"/>
        <v>178.36416999999994</v>
      </c>
      <c r="L92" s="87"/>
      <c r="M92" s="21">
        <f t="shared" si="10"/>
        <v>0.49750432216997392</v>
      </c>
    </row>
    <row r="93" spans="1:13">
      <c r="A93" s="9">
        <f t="shared" ref="A93:A97" si="11">A92+1</f>
        <v>3</v>
      </c>
      <c r="B93" s="71"/>
      <c r="C93" s="9">
        <v>519</v>
      </c>
      <c r="D93" s="71"/>
      <c r="E93" s="1" t="s">
        <v>61</v>
      </c>
      <c r="G93" s="35">
        <v>6828.7931200000003</v>
      </c>
      <c r="H93" s="87"/>
      <c r="I93" s="35">
        <v>8601.0656099999997</v>
      </c>
      <c r="J93" s="87"/>
      <c r="K93" s="35">
        <f t="shared" si="9"/>
        <v>1772.2724899999994</v>
      </c>
      <c r="L93" s="87"/>
      <c r="M93" s="21">
        <f t="shared" si="10"/>
        <v>0.25952938665097519</v>
      </c>
    </row>
    <row r="94" spans="1:13">
      <c r="A94" s="9">
        <f t="shared" si="11"/>
        <v>4</v>
      </c>
      <c r="B94" s="71"/>
      <c r="C94" s="9">
        <v>520</v>
      </c>
      <c r="D94" s="71"/>
      <c r="E94" s="1" t="s">
        <v>43</v>
      </c>
      <c r="G94" s="35">
        <v>19042.446100000001</v>
      </c>
      <c r="H94" s="87"/>
      <c r="I94" s="35">
        <v>16018.569369999999</v>
      </c>
      <c r="J94" s="87"/>
      <c r="K94" s="35">
        <f t="shared" si="9"/>
        <v>-3023.8767300000018</v>
      </c>
      <c r="L94" s="87"/>
      <c r="M94" s="21">
        <f t="shared" si="10"/>
        <v>-0.15879665428067047</v>
      </c>
    </row>
    <row r="95" spans="1:13">
      <c r="A95" s="9">
        <f t="shared" si="11"/>
        <v>5</v>
      </c>
      <c r="B95" s="71"/>
      <c r="C95" s="9">
        <v>524</v>
      </c>
      <c r="D95" s="71"/>
      <c r="E95" s="1" t="s">
        <v>62</v>
      </c>
      <c r="G95" s="35">
        <v>124939.66600000001</v>
      </c>
      <c r="H95" s="87"/>
      <c r="I95" s="35">
        <v>144831.60350999999</v>
      </c>
      <c r="J95" s="87"/>
      <c r="K95" s="35">
        <f t="shared" si="9"/>
        <v>19891.937509999974</v>
      </c>
      <c r="L95" s="87"/>
      <c r="M95" s="21">
        <f t="shared" si="10"/>
        <v>0.15921234742215473</v>
      </c>
    </row>
    <row r="96" spans="1:13">
      <c r="A96" s="9">
        <f t="shared" si="11"/>
        <v>6</v>
      </c>
      <c r="B96" s="71"/>
      <c r="C96" s="9">
        <v>525</v>
      </c>
      <c r="D96" s="71"/>
      <c r="E96" s="1" t="s">
        <v>63</v>
      </c>
      <c r="G96" s="35">
        <v>165.30677</v>
      </c>
      <c r="H96" s="87"/>
      <c r="I96" s="35">
        <v>4.57</v>
      </c>
      <c r="J96" s="87"/>
      <c r="K96" s="35">
        <f t="shared" si="9"/>
        <v>-160.73677000000001</v>
      </c>
      <c r="L96" s="87"/>
      <c r="M96" s="21">
        <f t="shared" si="10"/>
        <v>-0.97235442928320481</v>
      </c>
    </row>
    <row r="97" spans="1:13">
      <c r="A97" s="9">
        <f t="shared" si="11"/>
        <v>7</v>
      </c>
      <c r="B97" s="71"/>
      <c r="E97" s="33" t="s">
        <v>64</v>
      </c>
      <c r="G97" s="36">
        <f>SUM(G91:G96)</f>
        <v>239790.52641999998</v>
      </c>
      <c r="H97" s="88"/>
      <c r="I97" s="44">
        <f>SUM(I91:I96)</f>
        <v>263810.28555999999</v>
      </c>
      <c r="J97" s="99"/>
      <c r="K97" s="36">
        <f t="shared" si="9"/>
        <v>24019.759140000009</v>
      </c>
      <c r="L97" s="88"/>
      <c r="M97" s="26">
        <f t="shared" si="10"/>
        <v>0.10016975857473498</v>
      </c>
    </row>
    <row r="98" spans="1:13">
      <c r="A98" s="9"/>
      <c r="B98" s="71"/>
      <c r="K98" s="1"/>
      <c r="L98" s="69"/>
      <c r="M98" s="8"/>
    </row>
    <row r="99" spans="1:13">
      <c r="A99" s="9"/>
      <c r="B99" s="71"/>
      <c r="E99" s="33" t="s">
        <v>47</v>
      </c>
      <c r="K99" s="1"/>
      <c r="L99" s="69"/>
      <c r="M99" s="8"/>
    </row>
    <row r="100" spans="1:13">
      <c r="A100" s="9">
        <f>A97+1</f>
        <v>8</v>
      </c>
      <c r="B100" s="71"/>
      <c r="C100" s="9">
        <v>528</v>
      </c>
      <c r="D100" s="71"/>
      <c r="E100" s="1" t="s">
        <v>48</v>
      </c>
      <c r="G100" s="19">
        <v>15928.45341</v>
      </c>
      <c r="H100" s="84"/>
      <c r="I100" s="20">
        <v>18859.09287</v>
      </c>
      <c r="J100" s="96"/>
      <c r="K100" s="19">
        <f t="shared" ref="K100:K105" si="12">I100-G100</f>
        <v>2930.6394600000003</v>
      </c>
      <c r="L100" s="84"/>
      <c r="M100" s="21">
        <f t="shared" ref="M100:M105" si="13">K100/G100</f>
        <v>0.18398769702023446</v>
      </c>
    </row>
    <row r="101" spans="1:13">
      <c r="A101" s="9">
        <f t="shared" ref="A101:A105" si="14">A100+1</f>
        <v>9</v>
      </c>
      <c r="B101" s="71"/>
      <c r="C101" s="9">
        <v>529</v>
      </c>
      <c r="D101" s="71"/>
      <c r="E101" s="1" t="s">
        <v>49</v>
      </c>
      <c r="G101" s="35">
        <v>11277.898710000001</v>
      </c>
      <c r="H101" s="87"/>
      <c r="I101" s="35">
        <v>7518.7905299999993</v>
      </c>
      <c r="J101" s="87"/>
      <c r="K101" s="35">
        <f t="shared" si="12"/>
        <v>-3759.108180000002</v>
      </c>
      <c r="L101" s="87"/>
      <c r="M101" s="21">
        <f t="shared" si="13"/>
        <v>-0.33331636297343564</v>
      </c>
    </row>
    <row r="102" spans="1:13">
      <c r="A102" s="9">
        <f t="shared" si="14"/>
        <v>10</v>
      </c>
      <c r="B102" s="71"/>
      <c r="C102" s="9">
        <v>530</v>
      </c>
      <c r="D102" s="71"/>
      <c r="E102" s="1" t="s">
        <v>65</v>
      </c>
      <c r="G102" s="35">
        <v>37125.583549999996</v>
      </c>
      <c r="H102" s="87"/>
      <c r="I102" s="35">
        <v>28924.21387</v>
      </c>
      <c r="J102" s="87"/>
      <c r="K102" s="35">
        <f t="shared" si="12"/>
        <v>-8201.3696799999962</v>
      </c>
      <c r="L102" s="87"/>
      <c r="M102" s="21">
        <f t="shared" si="13"/>
        <v>-0.22090884225306667</v>
      </c>
    </row>
    <row r="103" spans="1:13">
      <c r="A103" s="9">
        <f t="shared" si="14"/>
        <v>11</v>
      </c>
      <c r="B103" s="71"/>
      <c r="C103" s="9">
        <v>531</v>
      </c>
      <c r="D103" s="71"/>
      <c r="E103" s="1" t="s">
        <v>51</v>
      </c>
      <c r="G103" s="35">
        <v>19113.411499999998</v>
      </c>
      <c r="H103" s="87"/>
      <c r="I103" s="35">
        <v>12738.65028</v>
      </c>
      <c r="J103" s="87"/>
      <c r="K103" s="35">
        <f t="shared" si="12"/>
        <v>-6374.7612199999985</v>
      </c>
      <c r="L103" s="87"/>
      <c r="M103" s="21">
        <f t="shared" si="13"/>
        <v>-0.33352294120806214</v>
      </c>
    </row>
    <row r="104" spans="1:13">
      <c r="A104" s="9">
        <f t="shared" si="14"/>
        <v>12</v>
      </c>
      <c r="B104" s="71"/>
      <c r="C104" s="9">
        <v>532</v>
      </c>
      <c r="D104" s="71"/>
      <c r="E104" s="1" t="s">
        <v>66</v>
      </c>
      <c r="G104" s="35">
        <v>5523.6502700000674</v>
      </c>
      <c r="H104" s="87"/>
      <c r="I104" s="35">
        <v>3665.9659200000001</v>
      </c>
      <c r="J104" s="87"/>
      <c r="K104" s="35">
        <f t="shared" si="12"/>
        <v>-1857.6843500000673</v>
      </c>
      <c r="L104" s="87"/>
      <c r="M104" s="21">
        <f t="shared" si="13"/>
        <v>-0.3363146215265444</v>
      </c>
    </row>
    <row r="105" spans="1:13">
      <c r="A105" s="9">
        <f t="shared" si="14"/>
        <v>13</v>
      </c>
      <c r="B105" s="71"/>
      <c r="E105" s="33" t="s">
        <v>67</v>
      </c>
      <c r="G105" s="36">
        <f>SUM(G100:G104)</f>
        <v>88968.997440000065</v>
      </c>
      <c r="H105" s="88"/>
      <c r="I105" s="44">
        <f>SUM(I100:I104)</f>
        <v>71706.713470000002</v>
      </c>
      <c r="J105" s="99"/>
      <c r="K105" s="36">
        <f t="shared" si="12"/>
        <v>-17262.283970000062</v>
      </c>
      <c r="L105" s="88"/>
      <c r="M105" s="26">
        <f t="shared" si="13"/>
        <v>-0.19402583446713109</v>
      </c>
    </row>
    <row r="106" spans="1:13">
      <c r="A106" s="9"/>
      <c r="B106" s="71"/>
      <c r="K106" s="1"/>
      <c r="L106" s="69"/>
      <c r="M106" s="8"/>
    </row>
    <row r="107" spans="1:13">
      <c r="A107" s="9">
        <f>A105+1</f>
        <v>14</v>
      </c>
      <c r="B107" s="71"/>
      <c r="C107" s="9">
        <v>407</v>
      </c>
      <c r="D107" s="71"/>
      <c r="E107" s="1" t="s">
        <v>68</v>
      </c>
      <c r="G107" s="19">
        <v>-14635.910930000002</v>
      </c>
      <c r="H107" s="84"/>
      <c r="I107" s="20">
        <v>9961.6790000000001</v>
      </c>
      <c r="J107" s="96"/>
      <c r="K107" s="19">
        <f>I107-G107</f>
        <v>24597.589930000002</v>
      </c>
      <c r="L107" s="84"/>
      <c r="M107" s="21">
        <f>K107/G107</f>
        <v>-1.6806326608329529</v>
      </c>
    </row>
    <row r="108" spans="1:13">
      <c r="A108" s="9"/>
      <c r="B108" s="71"/>
      <c r="K108" s="1"/>
      <c r="L108" s="69"/>
      <c r="M108" s="8"/>
    </row>
    <row r="109" spans="1:13">
      <c r="A109" s="9">
        <f>A107+1</f>
        <v>15</v>
      </c>
      <c r="B109" s="71"/>
      <c r="E109" s="33" t="s">
        <v>69</v>
      </c>
      <c r="G109" s="36">
        <f>G107+G105+G97</f>
        <v>314123.61293000006</v>
      </c>
      <c r="H109" s="88"/>
      <c r="I109" s="44">
        <f>I107+I105+I97</f>
        <v>345478.67803000001</v>
      </c>
      <c r="J109" s="99"/>
      <c r="K109" s="36">
        <f>I109-G109</f>
        <v>31355.065099999949</v>
      </c>
      <c r="L109" s="88"/>
      <c r="M109" s="26">
        <f>K109/G109</f>
        <v>9.9817599853555664E-2</v>
      </c>
    </row>
    <row r="110" spans="1:13">
      <c r="A110" s="9"/>
      <c r="B110" s="71"/>
      <c r="K110" s="1"/>
      <c r="L110" s="69"/>
      <c r="M110" s="8"/>
    </row>
    <row r="111" spans="1:13">
      <c r="A111" s="9">
        <f>A109+1</f>
        <v>16</v>
      </c>
      <c r="B111" s="71"/>
      <c r="C111" s="9">
        <v>518</v>
      </c>
      <c r="D111" s="71"/>
      <c r="E111" s="33" t="s">
        <v>70</v>
      </c>
      <c r="G111" s="125">
        <v>126973.45202159999</v>
      </c>
      <c r="H111" s="126"/>
      <c r="I111" s="127">
        <v>208117.70942579999</v>
      </c>
      <c r="J111" s="128"/>
      <c r="K111" s="19">
        <f>I111-G111</f>
        <v>81144.257404199991</v>
      </c>
      <c r="L111" s="84"/>
      <c r="M111" s="21">
        <f>K111/G111</f>
        <v>0.63906475024713194</v>
      </c>
    </row>
    <row r="112" spans="1:13">
      <c r="A112" s="9"/>
      <c r="B112" s="71"/>
      <c r="G112" s="41" t="s">
        <v>7</v>
      </c>
      <c r="H112" s="58"/>
      <c r="I112" s="42" t="s">
        <v>7</v>
      </c>
      <c r="J112" s="59"/>
      <c r="K112" s="41"/>
      <c r="L112" s="58"/>
      <c r="M112" s="8"/>
    </row>
    <row r="113" spans="1:13">
      <c r="A113" s="9">
        <f>A111+1</f>
        <v>17</v>
      </c>
      <c r="B113" s="71"/>
      <c r="E113" s="33" t="s">
        <v>71</v>
      </c>
      <c r="G113" s="36">
        <f>G111+G109</f>
        <v>441097.06495160004</v>
      </c>
      <c r="H113" s="88"/>
      <c r="I113" s="44">
        <f>I111+I109</f>
        <v>553596.38745579997</v>
      </c>
      <c r="J113" s="99"/>
      <c r="K113" s="36">
        <f>I113-G113</f>
        <v>112499.32250419992</v>
      </c>
      <c r="L113" s="88"/>
      <c r="M113" s="26">
        <f>K113/G113</f>
        <v>0.25504436878659364</v>
      </c>
    </row>
    <row r="114" spans="1:13">
      <c r="A114" s="9"/>
      <c r="B114" s="71"/>
      <c r="E114" s="33"/>
      <c r="G114" s="88"/>
      <c r="H114" s="88"/>
      <c r="I114" s="99"/>
      <c r="J114" s="99"/>
      <c r="K114" s="88"/>
      <c r="L114" s="88"/>
      <c r="M114" s="107"/>
    </row>
    <row r="115" spans="1:13">
      <c r="C115" s="33"/>
      <c r="D115" s="100"/>
      <c r="K115" s="1"/>
      <c r="L115" s="69"/>
      <c r="M115" s="21"/>
    </row>
    <row r="116" spans="1:13">
      <c r="A116" s="9">
        <f>A113+1</f>
        <v>18</v>
      </c>
      <c r="B116" s="71"/>
      <c r="C116" s="121">
        <v>524</v>
      </c>
      <c r="D116" s="80"/>
      <c r="E116" s="32" t="s">
        <v>62</v>
      </c>
      <c r="K116" s="118">
        <f>K95</f>
        <v>19891.937509999974</v>
      </c>
      <c r="L116" s="69"/>
      <c r="M116" s="45">
        <f>M95</f>
        <v>0.15921234742215473</v>
      </c>
    </row>
    <row r="117" spans="1:13" ht="31.5" customHeight="1">
      <c r="D117" s="111"/>
      <c r="E117" s="136" t="s">
        <v>162</v>
      </c>
      <c r="F117" s="136"/>
      <c r="G117" s="136"/>
      <c r="H117" s="136"/>
      <c r="I117" s="136"/>
      <c r="J117" s="136"/>
      <c r="K117" s="136"/>
      <c r="L117" s="136"/>
      <c r="M117" s="136"/>
    </row>
    <row r="118" spans="1:13">
      <c r="D118" s="111"/>
      <c r="E118" s="122"/>
      <c r="F118" s="122"/>
      <c r="G118" s="122"/>
      <c r="H118" s="122"/>
      <c r="I118" s="122"/>
      <c r="J118" s="122"/>
      <c r="K118" s="122"/>
      <c r="L118" s="122"/>
      <c r="M118" s="122"/>
    </row>
    <row r="119" spans="1:13">
      <c r="A119" s="9">
        <f>A116+1</f>
        <v>19</v>
      </c>
      <c r="B119" s="71"/>
      <c r="C119" s="121">
        <v>407</v>
      </c>
      <c r="D119" s="80"/>
      <c r="E119" s="32" t="s">
        <v>68</v>
      </c>
      <c r="K119" s="118">
        <f>K107</f>
        <v>24597.589930000002</v>
      </c>
      <c r="L119" s="69"/>
      <c r="M119" s="45">
        <f>M107</f>
        <v>-1.6806326608329529</v>
      </c>
    </row>
    <row r="120" spans="1:13" ht="17.25" customHeight="1">
      <c r="D120" s="111"/>
      <c r="E120" s="136" t="s">
        <v>72</v>
      </c>
      <c r="F120" s="136"/>
      <c r="G120" s="136"/>
      <c r="H120" s="136"/>
      <c r="I120" s="136"/>
      <c r="J120" s="136"/>
      <c r="K120" s="136"/>
      <c r="L120" s="136"/>
      <c r="M120" s="136"/>
    </row>
    <row r="121" spans="1:13">
      <c r="C121" s="47"/>
      <c r="D121" s="79"/>
      <c r="E121" s="47"/>
      <c r="F121" s="79"/>
      <c r="G121" s="47"/>
      <c r="H121" s="79"/>
      <c r="I121" s="47"/>
      <c r="J121" s="79"/>
      <c r="K121" s="47"/>
      <c r="L121" s="79"/>
      <c r="M121" s="47"/>
    </row>
    <row r="122" spans="1:13">
      <c r="C122" s="111"/>
      <c r="D122" s="129"/>
      <c r="E122" s="111"/>
      <c r="F122" s="129"/>
      <c r="G122" s="38"/>
      <c r="H122" s="90"/>
      <c r="I122" s="38"/>
      <c r="J122" s="90"/>
      <c r="K122" s="111"/>
      <c r="L122" s="129"/>
      <c r="M122" s="21"/>
    </row>
    <row r="123" spans="1:13">
      <c r="A123" s="138" t="s">
        <v>0</v>
      </c>
      <c r="B123" s="138"/>
      <c r="C123" s="138"/>
      <c r="D123" s="138"/>
      <c r="E123" s="138"/>
      <c r="F123" s="138"/>
      <c r="G123" s="138"/>
      <c r="H123" s="138"/>
      <c r="I123" s="138"/>
      <c r="J123" s="138"/>
      <c r="K123" s="138"/>
      <c r="L123" s="138"/>
      <c r="M123" s="138"/>
    </row>
    <row r="124" spans="1:13">
      <c r="A124" s="6"/>
      <c r="B124" s="70"/>
      <c r="C124" s="7"/>
      <c r="D124" s="76"/>
      <c r="E124" s="7"/>
      <c r="F124" s="76"/>
      <c r="G124" s="7"/>
      <c r="H124" s="76"/>
      <c r="I124" s="7"/>
      <c r="J124" s="76"/>
      <c r="K124" s="7"/>
      <c r="L124" s="76"/>
      <c r="M124" s="7"/>
    </row>
    <row r="125" spans="1:13">
      <c r="A125" s="138" t="s">
        <v>73</v>
      </c>
      <c r="B125" s="138"/>
      <c r="C125" s="138"/>
      <c r="D125" s="138"/>
      <c r="E125" s="138"/>
      <c r="F125" s="138"/>
      <c r="G125" s="138"/>
      <c r="H125" s="138"/>
      <c r="I125" s="138"/>
      <c r="J125" s="138"/>
      <c r="K125" s="138"/>
      <c r="L125" s="138"/>
      <c r="M125" s="138"/>
    </row>
    <row r="126" spans="1:13">
      <c r="A126" s="138" t="s">
        <v>5</v>
      </c>
      <c r="B126" s="138"/>
      <c r="C126" s="138"/>
      <c r="D126" s="138"/>
      <c r="E126" s="138"/>
      <c r="F126" s="138"/>
      <c r="G126" s="138"/>
      <c r="H126" s="138"/>
      <c r="I126" s="138"/>
      <c r="J126" s="138"/>
      <c r="K126" s="138"/>
      <c r="L126" s="138"/>
      <c r="M126" s="138"/>
    </row>
    <row r="127" spans="1:13">
      <c r="A127" s="138" t="s">
        <v>6</v>
      </c>
      <c r="B127" s="138"/>
      <c r="C127" s="138"/>
      <c r="D127" s="138"/>
      <c r="E127" s="138"/>
      <c r="F127" s="138"/>
      <c r="G127" s="138"/>
      <c r="H127" s="138"/>
      <c r="I127" s="138"/>
      <c r="J127" s="138"/>
      <c r="K127" s="138"/>
      <c r="L127" s="138"/>
      <c r="M127" s="138"/>
    </row>
    <row r="128" spans="1:13">
      <c r="K128" s="1"/>
      <c r="L128" s="69"/>
      <c r="M128" s="8"/>
    </row>
    <row r="129" spans="1:13">
      <c r="C129" s="1" t="s">
        <v>7</v>
      </c>
      <c r="I129" s="9" t="s">
        <v>8</v>
      </c>
      <c r="J129" s="71"/>
      <c r="K129" s="10" t="s">
        <v>9</v>
      </c>
      <c r="L129" s="101"/>
      <c r="M129" s="9" t="s">
        <v>10</v>
      </c>
    </row>
    <row r="130" spans="1:13">
      <c r="A130" s="11" t="s">
        <v>11</v>
      </c>
      <c r="B130" s="67"/>
      <c r="C130" s="1" t="s">
        <v>37</v>
      </c>
      <c r="G130" s="9" t="s">
        <v>12</v>
      </c>
      <c r="H130" s="71"/>
      <c r="I130" s="9" t="s">
        <v>12</v>
      </c>
      <c r="J130" s="71"/>
      <c r="K130" s="9" t="s">
        <v>13</v>
      </c>
      <c r="L130" s="71"/>
      <c r="M130" s="9" t="s">
        <v>13</v>
      </c>
    </row>
    <row r="131" spans="1:13">
      <c r="A131" s="12" t="s">
        <v>14</v>
      </c>
      <c r="B131" s="67"/>
      <c r="C131" s="13" t="s">
        <v>38</v>
      </c>
      <c r="E131" s="14" t="s">
        <v>161</v>
      </c>
      <c r="G131" s="15" t="s">
        <v>16</v>
      </c>
      <c r="H131" s="82"/>
      <c r="I131" s="14" t="s">
        <v>17</v>
      </c>
      <c r="J131" s="71"/>
      <c r="K131" s="15" t="s">
        <v>16</v>
      </c>
      <c r="L131" s="82"/>
      <c r="M131" s="15" t="s">
        <v>16</v>
      </c>
    </row>
    <row r="132" spans="1:13">
      <c r="A132" s="16" t="s">
        <v>18</v>
      </c>
      <c r="B132" s="72"/>
      <c r="C132" s="16" t="s">
        <v>19</v>
      </c>
      <c r="D132" s="72"/>
      <c r="E132" s="16" t="s">
        <v>20</v>
      </c>
      <c r="F132" s="77"/>
      <c r="G132" s="18" t="s">
        <v>21</v>
      </c>
      <c r="H132" s="83"/>
      <c r="I132" s="16" t="s">
        <v>22</v>
      </c>
      <c r="J132" s="72"/>
      <c r="K132" s="18" t="s">
        <v>23</v>
      </c>
      <c r="L132" s="83"/>
      <c r="M132" s="18" t="s">
        <v>39</v>
      </c>
    </row>
    <row r="133" spans="1:13">
      <c r="A133" s="16"/>
      <c r="B133" s="72"/>
      <c r="C133" s="16"/>
      <c r="D133" s="72"/>
      <c r="E133" s="16"/>
      <c r="F133" s="77"/>
      <c r="G133" s="18"/>
      <c r="H133" s="83"/>
      <c r="I133" s="16"/>
      <c r="J133" s="72"/>
      <c r="K133" s="18"/>
      <c r="L133" s="83"/>
      <c r="M133" s="18"/>
    </row>
    <row r="134" spans="1:13">
      <c r="E134" s="33" t="s">
        <v>40</v>
      </c>
      <c r="K134" s="1"/>
      <c r="L134" s="69"/>
      <c r="M134" s="8"/>
    </row>
    <row r="135" spans="1:13">
      <c r="A135" s="9">
        <v>1</v>
      </c>
      <c r="B135" s="71"/>
      <c r="C135" s="9">
        <v>535</v>
      </c>
      <c r="D135" s="71"/>
      <c r="E135" s="1" t="s">
        <v>59</v>
      </c>
      <c r="G135" s="19">
        <v>2829.9247599999999</v>
      </c>
      <c r="H135" s="84"/>
      <c r="I135" s="20">
        <v>2630.6653700000002</v>
      </c>
      <c r="J135" s="96"/>
      <c r="K135" s="19">
        <f t="shared" ref="K135:K141" si="15">I135-G135</f>
        <v>-199.25938999999971</v>
      </c>
      <c r="L135" s="84"/>
      <c r="M135" s="21">
        <f t="shared" ref="M135:M141" si="16">K135/G135</f>
        <v>-7.0411550447016025E-2</v>
      </c>
    </row>
    <row r="136" spans="1:13">
      <c r="A136" s="9">
        <f>A135+1</f>
        <v>2</v>
      </c>
      <c r="B136" s="71"/>
      <c r="C136" s="9">
        <v>536</v>
      </c>
      <c r="D136" s="71"/>
      <c r="E136" s="1" t="s">
        <v>74</v>
      </c>
      <c r="G136" s="35">
        <v>2239.3452800000005</v>
      </c>
      <c r="H136" s="87"/>
      <c r="I136" s="35">
        <v>2344.2579999999998</v>
      </c>
      <c r="J136" s="87"/>
      <c r="K136" s="35">
        <f t="shared" si="15"/>
        <v>104.91271999999935</v>
      </c>
      <c r="L136" s="87"/>
      <c r="M136" s="21">
        <f t="shared" si="16"/>
        <v>4.6849729220854827E-2</v>
      </c>
    </row>
    <row r="137" spans="1:13">
      <c r="A137" s="9">
        <f t="shared" ref="A137:A141" si="17">A136+1</f>
        <v>3</v>
      </c>
      <c r="B137" s="71"/>
      <c r="C137" s="9">
        <v>537</v>
      </c>
      <c r="D137" s="71"/>
      <c r="E137" s="1" t="s">
        <v>75</v>
      </c>
      <c r="G137" s="35">
        <v>3138.18831</v>
      </c>
      <c r="H137" s="87"/>
      <c r="I137" s="35">
        <v>2798.1908100000001</v>
      </c>
      <c r="J137" s="87"/>
      <c r="K137" s="35">
        <f t="shared" si="15"/>
        <v>-339.99749999999995</v>
      </c>
      <c r="L137" s="87"/>
      <c r="M137" s="21">
        <f t="shared" si="16"/>
        <v>-0.10834196880938606</v>
      </c>
    </row>
    <row r="138" spans="1:13">
      <c r="A138" s="9">
        <f t="shared" si="17"/>
        <v>4</v>
      </c>
      <c r="B138" s="71"/>
      <c r="C138" s="9">
        <v>538</v>
      </c>
      <c r="D138" s="71"/>
      <c r="E138" s="1" t="s">
        <v>44</v>
      </c>
      <c r="G138" s="35">
        <v>5353.9228700000003</v>
      </c>
      <c r="H138" s="87"/>
      <c r="I138" s="35">
        <v>5112.5124999999998</v>
      </c>
      <c r="J138" s="87"/>
      <c r="K138" s="35">
        <f t="shared" si="15"/>
        <v>-241.41037000000051</v>
      </c>
      <c r="L138" s="87"/>
      <c r="M138" s="21">
        <f t="shared" si="16"/>
        <v>-4.5090371277612465E-2</v>
      </c>
    </row>
    <row r="139" spans="1:13">
      <c r="A139" s="9">
        <f t="shared" si="17"/>
        <v>5</v>
      </c>
      <c r="B139" s="71"/>
      <c r="C139" s="9">
        <v>539</v>
      </c>
      <c r="D139" s="71"/>
      <c r="E139" s="1" t="s">
        <v>76</v>
      </c>
      <c r="G139" s="35">
        <v>8936.0257000000001</v>
      </c>
      <c r="H139" s="87"/>
      <c r="I139" s="35">
        <v>10788.63279</v>
      </c>
      <c r="J139" s="87"/>
      <c r="K139" s="35">
        <f t="shared" si="15"/>
        <v>1852.6070899999995</v>
      </c>
      <c r="L139" s="87"/>
      <c r="M139" s="21">
        <f t="shared" si="16"/>
        <v>0.20731890800179764</v>
      </c>
    </row>
    <row r="140" spans="1:13">
      <c r="A140" s="9">
        <f t="shared" si="17"/>
        <v>6</v>
      </c>
      <c r="B140" s="71"/>
      <c r="C140" s="9">
        <v>540</v>
      </c>
      <c r="D140" s="71"/>
      <c r="E140" s="1" t="s">
        <v>63</v>
      </c>
      <c r="G140" s="35">
        <v>28.329810000000002</v>
      </c>
      <c r="H140" s="87"/>
      <c r="I140" s="35">
        <v>43.081000000000003</v>
      </c>
      <c r="J140" s="87"/>
      <c r="K140" s="35">
        <f t="shared" si="15"/>
        <v>14.751190000000001</v>
      </c>
      <c r="L140" s="87"/>
      <c r="M140" s="21">
        <f t="shared" si="16"/>
        <v>0.52069498524698898</v>
      </c>
    </row>
    <row r="141" spans="1:13">
      <c r="A141" s="9">
        <f t="shared" si="17"/>
        <v>7</v>
      </c>
      <c r="B141" s="71"/>
      <c r="E141" s="33" t="s">
        <v>77</v>
      </c>
      <c r="G141" s="36">
        <f>SUM(G135:G140)</f>
        <v>22525.736730000001</v>
      </c>
      <c r="H141" s="88"/>
      <c r="I141" s="44">
        <f>SUM(I135:I140)</f>
        <v>23717.340469999999</v>
      </c>
      <c r="J141" s="99"/>
      <c r="K141" s="36">
        <f t="shared" si="15"/>
        <v>1191.6037399999987</v>
      </c>
      <c r="L141" s="88"/>
      <c r="M141" s="26">
        <f t="shared" si="16"/>
        <v>5.2899656703037326E-2</v>
      </c>
    </row>
    <row r="142" spans="1:13">
      <c r="A142" s="9"/>
      <c r="B142" s="71"/>
      <c r="K142" s="1"/>
      <c r="L142" s="69"/>
      <c r="M142" s="8"/>
    </row>
    <row r="143" spans="1:13">
      <c r="A143" s="9"/>
      <c r="B143" s="71"/>
      <c r="E143" s="33" t="s">
        <v>47</v>
      </c>
      <c r="K143" s="1"/>
      <c r="L143" s="69"/>
      <c r="M143" s="8"/>
    </row>
    <row r="144" spans="1:13">
      <c r="A144" s="9">
        <f>A141+1</f>
        <v>8</v>
      </c>
      <c r="B144" s="71"/>
      <c r="C144" s="9">
        <v>541</v>
      </c>
      <c r="D144" s="71"/>
      <c r="E144" s="1" t="s">
        <v>48</v>
      </c>
      <c r="G144" s="19">
        <v>2403.2960499999999</v>
      </c>
      <c r="H144" s="84"/>
      <c r="I144" s="20">
        <v>2698.0637999999999</v>
      </c>
      <c r="J144" s="96"/>
      <c r="K144" s="19">
        <f t="shared" ref="K144:K149" si="18">I144-G144</f>
        <v>294.76774999999998</v>
      </c>
      <c r="L144" s="84"/>
      <c r="M144" s="21">
        <f t="shared" ref="M144:M149" si="19">K144/G144</f>
        <v>0.12265145195074904</v>
      </c>
    </row>
    <row r="145" spans="1:13">
      <c r="A145" s="9">
        <f>A144+1</f>
        <v>9</v>
      </c>
      <c r="B145" s="71"/>
      <c r="C145" s="9">
        <v>542</v>
      </c>
      <c r="D145" s="71"/>
      <c r="E145" s="1" t="s">
        <v>49</v>
      </c>
      <c r="G145" s="35">
        <v>2785.7931100000005</v>
      </c>
      <c r="H145" s="87"/>
      <c r="I145" s="35">
        <v>2757.9193799999998</v>
      </c>
      <c r="J145" s="87"/>
      <c r="K145" s="35">
        <f t="shared" si="18"/>
        <v>-27.873730000000705</v>
      </c>
      <c r="L145" s="87"/>
      <c r="M145" s="21">
        <f t="shared" si="19"/>
        <v>-1.0005671239527439E-2</v>
      </c>
    </row>
    <row r="146" spans="1:13">
      <c r="A146" s="9">
        <f t="shared" ref="A146:A149" si="20">A145+1</f>
        <v>10</v>
      </c>
      <c r="B146" s="71"/>
      <c r="C146" s="9">
        <v>543</v>
      </c>
      <c r="D146" s="71"/>
      <c r="E146" s="1" t="s">
        <v>78</v>
      </c>
      <c r="G146" s="35">
        <v>2573.0397699999999</v>
      </c>
      <c r="H146" s="87"/>
      <c r="I146" s="35">
        <v>2553.1936100000003</v>
      </c>
      <c r="J146" s="87"/>
      <c r="K146" s="35">
        <f t="shared" si="18"/>
        <v>-19.8461599999996</v>
      </c>
      <c r="L146" s="87"/>
      <c r="M146" s="21">
        <f t="shared" si="19"/>
        <v>-7.7131182469051384E-3</v>
      </c>
    </row>
    <row r="147" spans="1:13">
      <c r="A147" s="9">
        <f t="shared" si="20"/>
        <v>11</v>
      </c>
      <c r="B147" s="71"/>
      <c r="C147" s="9">
        <v>544</v>
      </c>
      <c r="D147" s="71"/>
      <c r="E147" s="1" t="s">
        <v>51</v>
      </c>
      <c r="G147" s="35">
        <v>6870.9063900000001</v>
      </c>
      <c r="H147" s="87"/>
      <c r="I147" s="35">
        <v>7445.9198799999995</v>
      </c>
      <c r="J147" s="87"/>
      <c r="K147" s="35">
        <f t="shared" si="18"/>
        <v>575.01348999999936</v>
      </c>
      <c r="L147" s="87"/>
      <c r="M147" s="21">
        <f t="shared" si="19"/>
        <v>8.3688156607239023E-2</v>
      </c>
    </row>
    <row r="148" spans="1:13">
      <c r="A148" s="9">
        <f t="shared" si="20"/>
        <v>12</v>
      </c>
      <c r="B148" s="71"/>
      <c r="C148" s="9">
        <v>545</v>
      </c>
      <c r="D148" s="71"/>
      <c r="E148" s="1" t="s">
        <v>79</v>
      </c>
      <c r="G148" s="35">
        <v>912.54247000000009</v>
      </c>
      <c r="H148" s="87"/>
      <c r="I148" s="35">
        <v>1293.64473</v>
      </c>
      <c r="J148" s="87"/>
      <c r="K148" s="35">
        <f t="shared" si="18"/>
        <v>381.10225999999989</v>
      </c>
      <c r="L148" s="87"/>
      <c r="M148" s="21">
        <f t="shared" si="19"/>
        <v>0.41762687494424217</v>
      </c>
    </row>
    <row r="149" spans="1:13">
      <c r="A149" s="9">
        <f t="shared" si="20"/>
        <v>13</v>
      </c>
      <c r="B149" s="71"/>
      <c r="E149" s="33" t="s">
        <v>80</v>
      </c>
      <c r="G149" s="36">
        <f>SUM(G144:G148)</f>
        <v>15545.577790000001</v>
      </c>
      <c r="H149" s="88"/>
      <c r="I149" s="44">
        <f>SUM(I144:I148)</f>
        <v>16748.741399999999</v>
      </c>
      <c r="J149" s="99"/>
      <c r="K149" s="36">
        <f t="shared" si="18"/>
        <v>1203.1636099999978</v>
      </c>
      <c r="L149" s="88"/>
      <c r="M149" s="26">
        <f t="shared" si="19"/>
        <v>7.7395875936753955E-2</v>
      </c>
    </row>
    <row r="150" spans="1:13">
      <c r="A150" s="9"/>
      <c r="B150" s="71"/>
      <c r="C150" s="1" t="s">
        <v>7</v>
      </c>
      <c r="K150" s="1"/>
      <c r="L150" s="69"/>
      <c r="M150" s="8"/>
    </row>
    <row r="151" spans="1:13">
      <c r="A151" s="9">
        <f>A149+1</f>
        <v>14</v>
      </c>
      <c r="B151" s="71"/>
      <c r="E151" s="33" t="s">
        <v>81</v>
      </c>
      <c r="G151" s="36">
        <f>G149+G141</f>
        <v>38071.31452</v>
      </c>
      <c r="H151" s="88"/>
      <c r="I151" s="44">
        <f>I149+I141</f>
        <v>40466.081869999995</v>
      </c>
      <c r="J151" s="99"/>
      <c r="K151" s="36">
        <f>I151-G151</f>
        <v>2394.7673499999946</v>
      </c>
      <c r="L151" s="88"/>
      <c r="M151" s="26">
        <f>K151/G151</f>
        <v>6.2902145097773074E-2</v>
      </c>
    </row>
    <row r="152" spans="1:13">
      <c r="K152" s="1"/>
      <c r="L152" s="69"/>
      <c r="M152" s="8"/>
    </row>
    <row r="153" spans="1:13">
      <c r="K153" s="1"/>
      <c r="L153" s="69"/>
      <c r="M153" s="8"/>
    </row>
    <row r="154" spans="1:13">
      <c r="A154" s="138" t="s">
        <v>0</v>
      </c>
      <c r="B154" s="138"/>
      <c r="C154" s="138"/>
      <c r="D154" s="138"/>
      <c r="E154" s="138"/>
      <c r="F154" s="138"/>
      <c r="G154" s="138"/>
      <c r="H154" s="138"/>
      <c r="I154" s="138"/>
      <c r="J154" s="138"/>
      <c r="K154" s="138"/>
      <c r="L154" s="138"/>
      <c r="M154" s="138"/>
    </row>
    <row r="155" spans="1:13">
      <c r="A155" s="6"/>
      <c r="B155" s="70"/>
      <c r="C155" s="7"/>
      <c r="D155" s="76"/>
      <c r="E155" s="7"/>
      <c r="F155" s="76"/>
      <c r="G155" s="7"/>
      <c r="H155" s="76"/>
      <c r="I155" s="7"/>
      <c r="J155" s="76"/>
      <c r="K155" s="7"/>
      <c r="L155" s="76"/>
      <c r="M155" s="7"/>
    </row>
    <row r="156" spans="1:13">
      <c r="A156" s="138" t="s">
        <v>82</v>
      </c>
      <c r="B156" s="138"/>
      <c r="C156" s="138"/>
      <c r="D156" s="138"/>
      <c r="E156" s="138"/>
      <c r="F156" s="138"/>
      <c r="G156" s="138"/>
      <c r="H156" s="138"/>
      <c r="I156" s="138"/>
      <c r="J156" s="138"/>
      <c r="K156" s="138"/>
      <c r="L156" s="138"/>
      <c r="M156" s="138"/>
    </row>
    <row r="157" spans="1:13">
      <c r="A157" s="138" t="s">
        <v>5</v>
      </c>
      <c r="B157" s="138"/>
      <c r="C157" s="138"/>
      <c r="D157" s="138"/>
      <c r="E157" s="138"/>
      <c r="F157" s="138"/>
      <c r="G157" s="138"/>
      <c r="H157" s="138"/>
      <c r="I157" s="138"/>
      <c r="J157" s="138"/>
      <c r="K157" s="138"/>
      <c r="L157" s="138"/>
      <c r="M157" s="138"/>
    </row>
    <row r="158" spans="1:13">
      <c r="A158" s="138" t="s">
        <v>6</v>
      </c>
      <c r="B158" s="138"/>
      <c r="C158" s="138"/>
      <c r="D158" s="138"/>
      <c r="E158" s="138"/>
      <c r="F158" s="138"/>
      <c r="G158" s="138"/>
      <c r="H158" s="138"/>
      <c r="I158" s="138"/>
      <c r="J158" s="138"/>
      <c r="K158" s="138"/>
      <c r="L158" s="138"/>
      <c r="M158" s="138"/>
    </row>
    <row r="159" spans="1:13">
      <c r="A159" s="48"/>
      <c r="B159" s="74"/>
      <c r="C159" s="2"/>
      <c r="D159" s="75"/>
      <c r="E159" s="2"/>
      <c r="F159" s="75"/>
      <c r="G159" s="2"/>
      <c r="H159" s="75"/>
      <c r="I159" s="2"/>
      <c r="J159" s="75"/>
      <c r="K159" s="2"/>
      <c r="L159" s="75"/>
      <c r="M159" s="8"/>
    </row>
    <row r="160" spans="1:13">
      <c r="C160" s="1" t="s">
        <v>7</v>
      </c>
      <c r="I160" s="9" t="s">
        <v>8</v>
      </c>
      <c r="J160" s="71"/>
      <c r="K160" s="10" t="s">
        <v>9</v>
      </c>
      <c r="L160" s="101"/>
      <c r="M160" s="9" t="s">
        <v>10</v>
      </c>
    </row>
    <row r="161" spans="1:13">
      <c r="A161" s="11" t="s">
        <v>11</v>
      </c>
      <c r="B161" s="67"/>
      <c r="C161" s="1" t="s">
        <v>37</v>
      </c>
      <c r="G161" s="9" t="s">
        <v>12</v>
      </c>
      <c r="H161" s="71"/>
      <c r="I161" s="9" t="s">
        <v>12</v>
      </c>
      <c r="J161" s="71"/>
      <c r="K161" s="9" t="s">
        <v>13</v>
      </c>
      <c r="L161" s="71"/>
      <c r="M161" s="9" t="s">
        <v>13</v>
      </c>
    </row>
    <row r="162" spans="1:13">
      <c r="A162" s="12" t="s">
        <v>14</v>
      </c>
      <c r="B162" s="67"/>
      <c r="C162" s="13" t="s">
        <v>38</v>
      </c>
      <c r="E162" s="14" t="s">
        <v>161</v>
      </c>
      <c r="G162" s="15" t="s">
        <v>16</v>
      </c>
      <c r="H162" s="82"/>
      <c r="I162" s="14" t="s">
        <v>17</v>
      </c>
      <c r="J162" s="71"/>
      <c r="K162" s="15" t="s">
        <v>16</v>
      </c>
      <c r="L162" s="82"/>
      <c r="M162" s="15" t="s">
        <v>16</v>
      </c>
    </row>
    <row r="163" spans="1:13">
      <c r="A163" s="16" t="s">
        <v>18</v>
      </c>
      <c r="B163" s="72"/>
      <c r="C163" s="16" t="s">
        <v>19</v>
      </c>
      <c r="D163" s="72"/>
      <c r="E163" s="16" t="s">
        <v>20</v>
      </c>
      <c r="F163" s="77"/>
      <c r="G163" s="18" t="s">
        <v>21</v>
      </c>
      <c r="H163" s="83"/>
      <c r="I163" s="16" t="s">
        <v>22</v>
      </c>
      <c r="J163" s="72"/>
      <c r="K163" s="18" t="s">
        <v>23</v>
      </c>
      <c r="L163" s="83"/>
      <c r="M163" s="18" t="s">
        <v>39</v>
      </c>
    </row>
    <row r="164" spans="1:13">
      <c r="A164" s="16"/>
      <c r="B164" s="72"/>
      <c r="C164" s="16"/>
      <c r="D164" s="72"/>
      <c r="E164" s="16"/>
      <c r="F164" s="77"/>
      <c r="G164" s="18"/>
      <c r="H164" s="83"/>
      <c r="I164" s="16"/>
      <c r="J164" s="72"/>
      <c r="K164" s="18"/>
      <c r="L164" s="83"/>
      <c r="M164" s="18"/>
    </row>
    <row r="165" spans="1:13">
      <c r="E165" s="33" t="s">
        <v>40</v>
      </c>
      <c r="K165" s="1"/>
      <c r="L165" s="69"/>
      <c r="M165" s="8"/>
    </row>
    <row r="166" spans="1:13">
      <c r="A166" s="9">
        <v>1</v>
      </c>
      <c r="B166" s="71"/>
      <c r="C166" s="9">
        <v>546</v>
      </c>
      <c r="D166" s="71"/>
      <c r="E166" s="1" t="s">
        <v>59</v>
      </c>
      <c r="G166" s="19">
        <v>11737.77073</v>
      </c>
      <c r="H166" s="84"/>
      <c r="I166" s="20">
        <v>12427.585640000001</v>
      </c>
      <c r="J166" s="96"/>
      <c r="K166" s="19">
        <f t="shared" ref="K166:K171" si="21">I166-G166</f>
        <v>689.81491000000096</v>
      </c>
      <c r="L166" s="84"/>
      <c r="M166" s="21">
        <f t="shared" ref="M166:M171" si="22">K166/G166</f>
        <v>5.8768817850304099E-2</v>
      </c>
    </row>
    <row r="167" spans="1:13">
      <c r="A167" s="9">
        <f>A166+1</f>
        <v>2</v>
      </c>
      <c r="B167" s="71"/>
      <c r="C167" s="9">
        <v>547</v>
      </c>
      <c r="D167" s="71"/>
      <c r="E167" s="1" t="s">
        <v>83</v>
      </c>
      <c r="G167" s="35">
        <v>5.0049999999999999</v>
      </c>
      <c r="H167" s="87"/>
      <c r="I167" s="35">
        <v>8.6999999999999993</v>
      </c>
      <c r="J167" s="87"/>
      <c r="K167" s="35">
        <f t="shared" si="21"/>
        <v>3.6949999999999994</v>
      </c>
      <c r="L167" s="87"/>
      <c r="M167" s="21">
        <f t="shared" si="22"/>
        <v>0.73826173826173813</v>
      </c>
    </row>
    <row r="168" spans="1:13">
      <c r="A168" s="9">
        <f t="shared" ref="A168:A171" si="23">A167+1</f>
        <v>3</v>
      </c>
      <c r="B168" s="71"/>
      <c r="C168" s="9">
        <v>548</v>
      </c>
      <c r="D168" s="71"/>
      <c r="E168" s="1" t="s">
        <v>84</v>
      </c>
      <c r="G168" s="35">
        <v>8203.3155399999996</v>
      </c>
      <c r="H168" s="87"/>
      <c r="I168" s="35">
        <v>9026.9721699999991</v>
      </c>
      <c r="J168" s="87"/>
      <c r="K168" s="35">
        <f t="shared" si="21"/>
        <v>823.6566299999995</v>
      </c>
      <c r="L168" s="87"/>
      <c r="M168" s="21">
        <f t="shared" si="22"/>
        <v>0.1004053331831241</v>
      </c>
    </row>
    <row r="169" spans="1:13">
      <c r="A169" s="9">
        <f t="shared" si="23"/>
        <v>4</v>
      </c>
      <c r="B169" s="71"/>
      <c r="C169" s="9">
        <v>549</v>
      </c>
      <c r="D169" s="71"/>
      <c r="E169" s="1" t="s">
        <v>85</v>
      </c>
      <c r="G169" s="35">
        <v>30399.488949999995</v>
      </c>
      <c r="H169" s="87"/>
      <c r="I169" s="35">
        <v>19498.514090000001</v>
      </c>
      <c r="J169" s="87"/>
      <c r="K169" s="35">
        <f t="shared" si="21"/>
        <v>-10900.974859999995</v>
      </c>
      <c r="L169" s="87"/>
      <c r="M169" s="21">
        <f t="shared" si="22"/>
        <v>-0.35859072755892485</v>
      </c>
    </row>
    <row r="170" spans="1:13">
      <c r="A170" s="9">
        <f t="shared" si="23"/>
        <v>5</v>
      </c>
      <c r="B170" s="71"/>
      <c r="C170" s="9">
        <v>550</v>
      </c>
      <c r="D170" s="71"/>
      <c r="E170" s="1" t="s">
        <v>63</v>
      </c>
      <c r="G170" s="35">
        <v>56.73171</v>
      </c>
      <c r="H170" s="87"/>
      <c r="I170" s="35">
        <v>3.754</v>
      </c>
      <c r="J170" s="87"/>
      <c r="K170" s="35">
        <f t="shared" si="21"/>
        <v>-52.977710000000002</v>
      </c>
      <c r="L170" s="87"/>
      <c r="M170" s="21">
        <f>K170/G170</f>
        <v>-0.93382889392898616</v>
      </c>
    </row>
    <row r="171" spans="1:13">
      <c r="A171" s="9">
        <f t="shared" si="23"/>
        <v>6</v>
      </c>
      <c r="B171" s="71"/>
      <c r="E171" s="33" t="s">
        <v>86</v>
      </c>
      <c r="G171" s="36">
        <f>SUM(G166:G170)</f>
        <v>50402.311929999989</v>
      </c>
      <c r="H171" s="88"/>
      <c r="I171" s="44">
        <f>SUM(I166:I170)</f>
        <v>40965.525900000008</v>
      </c>
      <c r="J171" s="99"/>
      <c r="K171" s="36">
        <f t="shared" si="21"/>
        <v>-9436.7860299999811</v>
      </c>
      <c r="L171" s="88"/>
      <c r="M171" s="26">
        <f t="shared" si="22"/>
        <v>-0.18722922954617696</v>
      </c>
    </row>
    <row r="172" spans="1:13">
      <c r="A172" s="9"/>
      <c r="B172" s="71"/>
      <c r="K172" s="1"/>
      <c r="L172" s="69"/>
      <c r="M172" s="8"/>
    </row>
    <row r="173" spans="1:13">
      <c r="A173" s="9"/>
      <c r="B173" s="71"/>
      <c r="E173" s="33" t="s">
        <v>47</v>
      </c>
      <c r="K173" s="1"/>
      <c r="L173" s="69"/>
      <c r="M173" s="8"/>
    </row>
    <row r="174" spans="1:13">
      <c r="A174" s="9">
        <f>A171+1</f>
        <v>7</v>
      </c>
      <c r="B174" s="71"/>
      <c r="C174" s="9">
        <v>551</v>
      </c>
      <c r="D174" s="71"/>
      <c r="E174" s="1" t="s">
        <v>48</v>
      </c>
      <c r="G174" s="19">
        <v>7304.2421100000001</v>
      </c>
      <c r="H174" s="84"/>
      <c r="I174" s="20">
        <v>7619.42263</v>
      </c>
      <c r="J174" s="96"/>
      <c r="K174" s="19">
        <f>I174-G174</f>
        <v>315.18051999999989</v>
      </c>
      <c r="L174" s="84"/>
      <c r="M174" s="21">
        <f>K174/G174</f>
        <v>4.3150338564010154E-2</v>
      </c>
    </row>
    <row r="175" spans="1:13">
      <c r="A175" s="9">
        <f>A174+1</f>
        <v>8</v>
      </c>
      <c r="B175" s="71"/>
      <c r="C175" s="9">
        <v>552</v>
      </c>
      <c r="D175" s="71"/>
      <c r="E175" s="1" t="s">
        <v>49</v>
      </c>
      <c r="G175" s="35">
        <v>11188.462289999999</v>
      </c>
      <c r="H175" s="87"/>
      <c r="I175" s="35">
        <v>11333.320949999999</v>
      </c>
      <c r="J175" s="87"/>
      <c r="K175" s="35">
        <f>I175-G175</f>
        <v>144.85865999999987</v>
      </c>
      <c r="L175" s="87"/>
      <c r="M175" s="21">
        <f>K175/G175</f>
        <v>1.2947146466183413E-2</v>
      </c>
    </row>
    <row r="176" spans="1:13">
      <c r="A176" s="9">
        <f t="shared" ref="A176:A178" si="24">A175+1</f>
        <v>9</v>
      </c>
      <c r="B176" s="71"/>
      <c r="C176" s="9">
        <v>553</v>
      </c>
      <c r="D176" s="71"/>
      <c r="E176" s="1" t="s">
        <v>87</v>
      </c>
      <c r="G176" s="35">
        <v>35997.941070000001</v>
      </c>
      <c r="H176" s="87"/>
      <c r="I176" s="35">
        <v>32390.224630000004</v>
      </c>
      <c r="J176" s="87"/>
      <c r="K176" s="35">
        <f>I176-G176</f>
        <v>-3607.7164399999965</v>
      </c>
      <c r="L176" s="87"/>
      <c r="M176" s="21">
        <f>K176/G176</f>
        <v>-0.10022007739233171</v>
      </c>
    </row>
    <row r="177" spans="1:13">
      <c r="A177" s="9">
        <f t="shared" si="24"/>
        <v>10</v>
      </c>
      <c r="B177" s="71"/>
      <c r="C177" s="9">
        <v>554</v>
      </c>
      <c r="D177" s="71"/>
      <c r="E177" s="1" t="s">
        <v>88</v>
      </c>
      <c r="G177" s="35">
        <v>4312.3667100000002</v>
      </c>
      <c r="H177" s="87"/>
      <c r="I177" s="35">
        <v>2791.1902500000001</v>
      </c>
      <c r="J177" s="87"/>
      <c r="K177" s="35">
        <f>I177-G177</f>
        <v>-1521.1764600000001</v>
      </c>
      <c r="L177" s="87"/>
      <c r="M177" s="21">
        <f>K177/G177</f>
        <v>-0.35274747309233356</v>
      </c>
    </row>
    <row r="178" spans="1:13">
      <c r="A178" s="9">
        <f t="shared" si="24"/>
        <v>11</v>
      </c>
      <c r="B178" s="71"/>
      <c r="E178" s="33" t="s">
        <v>89</v>
      </c>
      <c r="G178" s="36">
        <f>SUM(G174:G177)</f>
        <v>58803.012180000005</v>
      </c>
      <c r="H178" s="88"/>
      <c r="I178" s="44">
        <f>SUM(I174:I177)</f>
        <v>54134.158460000006</v>
      </c>
      <c r="J178" s="99"/>
      <c r="K178" s="36">
        <f>I178-G178</f>
        <v>-4668.8537199999992</v>
      </c>
      <c r="L178" s="88"/>
      <c r="M178" s="26">
        <f>K178/G178</f>
        <v>-7.93982067739714E-2</v>
      </c>
    </row>
    <row r="179" spans="1:13">
      <c r="A179" s="9"/>
      <c r="B179" s="71"/>
      <c r="K179" s="1"/>
      <c r="L179" s="69"/>
      <c r="M179" s="8"/>
    </row>
    <row r="180" spans="1:13">
      <c r="A180" s="9"/>
      <c r="B180" s="71"/>
      <c r="E180" s="33" t="s">
        <v>164</v>
      </c>
      <c r="K180" s="1"/>
      <c r="L180" s="69"/>
      <c r="M180" s="8"/>
    </row>
    <row r="181" spans="1:13">
      <c r="A181" s="9">
        <f>A178+1</f>
        <v>12</v>
      </c>
      <c r="B181" s="71"/>
      <c r="E181" s="130" t="s">
        <v>165</v>
      </c>
      <c r="G181" s="36">
        <f>G178+G171</f>
        <v>109205.32410999999</v>
      </c>
      <c r="H181" s="88"/>
      <c r="I181" s="44">
        <f>I178+I171</f>
        <v>95099.684360000014</v>
      </c>
      <c r="J181" s="99"/>
      <c r="K181" s="36">
        <f>I181-G181</f>
        <v>-14105.639749999973</v>
      </c>
      <c r="L181" s="88"/>
      <c r="M181" s="26">
        <f>K181/G181</f>
        <v>-0.1291662276080211</v>
      </c>
    </row>
    <row r="182" spans="1:13">
      <c r="A182" s="9"/>
      <c r="B182" s="71"/>
      <c r="K182" s="1"/>
      <c r="L182" s="69"/>
      <c r="M182" s="8"/>
    </row>
    <row r="183" spans="1:13">
      <c r="A183" s="9">
        <f>A181+1</f>
        <v>13</v>
      </c>
      <c r="B183" s="71"/>
      <c r="C183" s="9">
        <v>547</v>
      </c>
      <c r="D183" s="71"/>
      <c r="E183" s="33" t="s">
        <v>90</v>
      </c>
      <c r="G183" s="19">
        <v>1027707.6800199999</v>
      </c>
      <c r="H183" s="84"/>
      <c r="I183" s="20">
        <v>878050.48347999994</v>
      </c>
      <c r="J183" s="96"/>
      <c r="K183" s="19">
        <f>I183-G183</f>
        <v>-149657.19653999992</v>
      </c>
      <c r="L183" s="84"/>
      <c r="M183" s="21">
        <f>K183/G183</f>
        <v>-0.14562233935732338</v>
      </c>
    </row>
    <row r="184" spans="1:13">
      <c r="A184" s="9"/>
      <c r="B184" s="71"/>
      <c r="E184" s="33"/>
      <c r="G184" s="41" t="s">
        <v>7</v>
      </c>
      <c r="H184" s="58"/>
      <c r="I184" s="42" t="s">
        <v>7</v>
      </c>
      <c r="J184" s="59"/>
      <c r="K184" s="41"/>
      <c r="L184" s="58"/>
      <c r="M184" s="8"/>
    </row>
    <row r="185" spans="1:13">
      <c r="A185" s="9">
        <f>A183+1</f>
        <v>14</v>
      </c>
      <c r="B185" s="71"/>
      <c r="E185" s="33" t="s">
        <v>91</v>
      </c>
      <c r="G185" s="36">
        <f>G183+G181</f>
        <v>1136913.0041299998</v>
      </c>
      <c r="H185" s="88"/>
      <c r="I185" s="44">
        <f>I183+I181</f>
        <v>973150.16784000001</v>
      </c>
      <c r="J185" s="99"/>
      <c r="K185" s="36">
        <f>I185-G185</f>
        <v>-163762.83628999977</v>
      </c>
      <c r="L185" s="88"/>
      <c r="M185" s="26">
        <f>K185/G185</f>
        <v>-0.14404165991162715</v>
      </c>
    </row>
    <row r="186" spans="1:13">
      <c r="C186" s="33"/>
      <c r="D186" s="100"/>
      <c r="K186" s="1"/>
      <c r="L186" s="69"/>
      <c r="M186" s="21"/>
    </row>
    <row r="187" spans="1:13">
      <c r="C187" s="33"/>
      <c r="D187" s="100"/>
      <c r="K187" s="1"/>
      <c r="L187" s="69"/>
      <c r="M187" s="21"/>
    </row>
    <row r="188" spans="1:13">
      <c r="A188" s="9">
        <f>A185+1</f>
        <v>15</v>
      </c>
      <c r="C188" s="121">
        <v>549</v>
      </c>
      <c r="D188" s="80"/>
      <c r="E188" s="32" t="s">
        <v>85</v>
      </c>
      <c r="F188" s="80"/>
      <c r="G188" s="32"/>
      <c r="H188" s="91"/>
      <c r="I188" s="121"/>
      <c r="J188" s="80"/>
      <c r="K188" s="118">
        <f>K169</f>
        <v>-10900.974859999995</v>
      </c>
      <c r="L188" s="69"/>
      <c r="M188" s="21">
        <f>M169</f>
        <v>-0.35859072755892485</v>
      </c>
    </row>
    <row r="189" spans="1:13" ht="31.5" customHeight="1">
      <c r="C189" s="121"/>
      <c r="D189" s="80"/>
      <c r="E189" s="136" t="s">
        <v>149</v>
      </c>
      <c r="F189" s="136"/>
      <c r="G189" s="136"/>
      <c r="H189" s="136"/>
      <c r="I189" s="136"/>
      <c r="J189" s="136"/>
      <c r="K189" s="136"/>
      <c r="L189" s="136"/>
      <c r="M189" s="136"/>
    </row>
    <row r="190" spans="1:13">
      <c r="C190" s="33"/>
      <c r="D190" s="100"/>
      <c r="K190" s="1"/>
      <c r="L190" s="69"/>
      <c r="M190" s="21"/>
    </row>
    <row r="191" spans="1:13">
      <c r="C191" s="33"/>
      <c r="D191" s="100"/>
      <c r="K191" s="1"/>
      <c r="L191" s="69"/>
      <c r="M191" s="21"/>
    </row>
    <row r="192" spans="1:13">
      <c r="A192" s="138" t="s">
        <v>0</v>
      </c>
      <c r="B192" s="138"/>
      <c r="C192" s="138"/>
      <c r="D192" s="138"/>
      <c r="E192" s="138"/>
      <c r="F192" s="138"/>
      <c r="G192" s="138"/>
      <c r="H192" s="138"/>
      <c r="I192" s="138"/>
      <c r="J192" s="138"/>
      <c r="K192" s="138"/>
      <c r="L192" s="138"/>
      <c r="M192" s="138"/>
    </row>
    <row r="193" spans="1:13">
      <c r="A193" s="120"/>
      <c r="B193" s="120"/>
      <c r="C193" s="120"/>
      <c r="D193" s="120"/>
      <c r="E193" s="120"/>
      <c r="F193" s="120"/>
      <c r="G193" s="120"/>
      <c r="H193" s="120"/>
      <c r="I193" s="120"/>
      <c r="J193" s="120"/>
      <c r="K193" s="120"/>
      <c r="L193" s="120"/>
      <c r="M193" s="120"/>
    </row>
    <row r="194" spans="1:13">
      <c r="A194" s="138" t="s">
        <v>156</v>
      </c>
      <c r="B194" s="138"/>
      <c r="C194" s="138"/>
      <c r="D194" s="138"/>
      <c r="E194" s="138"/>
      <c r="F194" s="138"/>
      <c r="G194" s="138"/>
      <c r="H194" s="138"/>
      <c r="I194" s="138"/>
      <c r="J194" s="138"/>
      <c r="K194" s="138"/>
      <c r="L194" s="138"/>
      <c r="M194" s="138"/>
    </row>
    <row r="195" spans="1:13">
      <c r="A195" s="138" t="s">
        <v>5</v>
      </c>
      <c r="B195" s="138"/>
      <c r="C195" s="138"/>
      <c r="D195" s="138"/>
      <c r="E195" s="138"/>
      <c r="F195" s="138"/>
      <c r="G195" s="138"/>
      <c r="H195" s="138"/>
      <c r="I195" s="138"/>
      <c r="J195" s="138"/>
      <c r="K195" s="138"/>
      <c r="L195" s="138"/>
      <c r="M195" s="138"/>
    </row>
    <row r="196" spans="1:13">
      <c r="A196" s="137" t="s">
        <v>6</v>
      </c>
      <c r="B196" s="137"/>
      <c r="C196" s="138"/>
      <c r="D196" s="138"/>
      <c r="E196" s="138"/>
      <c r="F196" s="138"/>
      <c r="G196" s="138"/>
      <c r="H196" s="138"/>
      <c r="I196" s="138"/>
      <c r="J196" s="138"/>
      <c r="K196" s="138"/>
      <c r="L196" s="138"/>
      <c r="M196" s="138"/>
    </row>
    <row r="197" spans="1:13">
      <c r="A197" s="48"/>
      <c r="B197" s="74"/>
      <c r="C197" s="2"/>
      <c r="D197" s="75"/>
      <c r="E197" s="2"/>
      <c r="F197" s="75"/>
      <c r="K197" s="1"/>
      <c r="L197" s="69"/>
      <c r="M197" s="8"/>
    </row>
    <row r="198" spans="1:13">
      <c r="C198" s="1" t="s">
        <v>7</v>
      </c>
      <c r="I198" s="9" t="s">
        <v>8</v>
      </c>
      <c r="J198" s="71"/>
      <c r="K198" s="10" t="s">
        <v>9</v>
      </c>
      <c r="L198" s="101"/>
      <c r="M198" s="9" t="s">
        <v>10</v>
      </c>
    </row>
    <row r="199" spans="1:13">
      <c r="A199" s="11" t="s">
        <v>11</v>
      </c>
      <c r="B199" s="67"/>
      <c r="C199" s="1" t="s">
        <v>37</v>
      </c>
      <c r="G199" s="9" t="s">
        <v>12</v>
      </c>
      <c r="H199" s="71"/>
      <c r="I199" s="9" t="s">
        <v>12</v>
      </c>
      <c r="J199" s="71"/>
      <c r="K199" s="9" t="s">
        <v>13</v>
      </c>
      <c r="L199" s="71"/>
      <c r="M199" s="9" t="s">
        <v>13</v>
      </c>
    </row>
    <row r="200" spans="1:13">
      <c r="A200" s="12" t="s">
        <v>14</v>
      </c>
      <c r="B200" s="67"/>
      <c r="C200" s="13" t="s">
        <v>38</v>
      </c>
      <c r="E200" s="14" t="s">
        <v>161</v>
      </c>
      <c r="G200" s="15" t="s">
        <v>16</v>
      </c>
      <c r="H200" s="82"/>
      <c r="I200" s="14" t="s">
        <v>17</v>
      </c>
      <c r="J200" s="71"/>
      <c r="K200" s="15" t="s">
        <v>16</v>
      </c>
      <c r="L200" s="82"/>
      <c r="M200" s="15" t="s">
        <v>16</v>
      </c>
    </row>
    <row r="201" spans="1:13">
      <c r="A201" s="16" t="s">
        <v>18</v>
      </c>
      <c r="B201" s="72"/>
      <c r="C201" s="16" t="s">
        <v>19</v>
      </c>
      <c r="D201" s="72"/>
      <c r="E201" s="16" t="s">
        <v>20</v>
      </c>
      <c r="F201" s="77"/>
      <c r="G201" s="18" t="s">
        <v>21</v>
      </c>
      <c r="H201" s="83"/>
      <c r="I201" s="16" t="s">
        <v>22</v>
      </c>
      <c r="J201" s="72"/>
      <c r="K201" s="18" t="s">
        <v>23</v>
      </c>
      <c r="L201" s="83"/>
      <c r="M201" s="18" t="s">
        <v>39</v>
      </c>
    </row>
    <row r="202" spans="1:13">
      <c r="K202" s="1"/>
      <c r="L202" s="69"/>
      <c r="M202" s="8"/>
    </row>
    <row r="203" spans="1:13">
      <c r="A203" s="34">
        <v>1</v>
      </c>
      <c r="B203" s="71"/>
      <c r="C203" s="9">
        <v>555</v>
      </c>
      <c r="D203" s="71"/>
      <c r="E203" s="49" t="s">
        <v>92</v>
      </c>
      <c r="G203" s="19">
        <v>284735.24548647064</v>
      </c>
      <c r="H203" s="84"/>
      <c r="I203" s="20">
        <v>303398.87846825802</v>
      </c>
      <c r="J203" s="96"/>
      <c r="K203" s="50">
        <f>I203-G203</f>
        <v>18663.632981787378</v>
      </c>
      <c r="L203" s="103"/>
      <c r="M203" s="21">
        <f>K203/G203</f>
        <v>6.5547322565917429E-2</v>
      </c>
    </row>
    <row r="204" spans="1:13">
      <c r="A204" s="34">
        <f>A203+1</f>
        <v>2</v>
      </c>
      <c r="B204" s="71"/>
      <c r="C204" s="9">
        <v>556</v>
      </c>
      <c r="D204" s="71"/>
      <c r="E204" s="1" t="s">
        <v>93</v>
      </c>
      <c r="G204" s="22">
        <v>14954.934220000001</v>
      </c>
      <c r="H204" s="85"/>
      <c r="I204" s="22">
        <v>16634.710169999998</v>
      </c>
      <c r="J204" s="85"/>
      <c r="K204" s="22">
        <f>I204-G204</f>
        <v>1679.7759499999975</v>
      </c>
      <c r="L204" s="85"/>
      <c r="M204" s="21">
        <f>K204/G204</f>
        <v>0.11232252347546584</v>
      </c>
    </row>
    <row r="205" spans="1:13">
      <c r="A205" s="34">
        <f>A204+1</f>
        <v>3</v>
      </c>
      <c r="B205" s="71"/>
      <c r="C205" s="9">
        <v>557</v>
      </c>
      <c r="D205" s="71"/>
      <c r="E205" s="1" t="s">
        <v>94</v>
      </c>
      <c r="G205" s="22">
        <v>20638.3812</v>
      </c>
      <c r="H205" s="85"/>
      <c r="I205" s="22">
        <v>21706.846939999999</v>
      </c>
      <c r="J205" s="85"/>
      <c r="K205" s="22">
        <f>I205-G205</f>
        <v>1068.4657399999996</v>
      </c>
      <c r="L205" s="85"/>
      <c r="M205" s="21">
        <f>K205/G205</f>
        <v>5.1770811365767375E-2</v>
      </c>
    </row>
    <row r="206" spans="1:13">
      <c r="B206" s="71"/>
      <c r="E206" s="131" t="s">
        <v>163</v>
      </c>
      <c r="H206" s="1"/>
      <c r="J206" s="1"/>
      <c r="K206" s="1"/>
      <c r="L206" s="1"/>
      <c r="M206" s="1"/>
    </row>
    <row r="207" spans="1:13">
      <c r="A207" s="34">
        <f>A205+1</f>
        <v>4</v>
      </c>
      <c r="B207" s="71"/>
      <c r="E207" s="131" t="s">
        <v>167</v>
      </c>
      <c r="G207" s="36">
        <f>SUM(G203:G205)</f>
        <v>320328.56090647064</v>
      </c>
      <c r="H207" s="88"/>
      <c r="I207" s="44">
        <f>SUM(I203:I205)</f>
        <v>341740.43557825801</v>
      </c>
      <c r="J207" s="99"/>
      <c r="K207" s="36">
        <f>SUM(K203:K205)</f>
        <v>21411.874671787373</v>
      </c>
      <c r="L207" s="88"/>
      <c r="M207" s="51">
        <f>K207/G207</f>
        <v>6.6843476620366674E-2</v>
      </c>
    </row>
    <row r="208" spans="1:13">
      <c r="A208" s="34"/>
      <c r="B208" s="71"/>
      <c r="C208" s="9"/>
      <c r="D208" s="71"/>
      <c r="G208" s="22"/>
      <c r="H208" s="85"/>
      <c r="I208" s="22"/>
      <c r="J208" s="85"/>
      <c r="K208" s="22"/>
      <c r="L208" s="85"/>
      <c r="M208" s="21"/>
    </row>
    <row r="209" spans="1:13">
      <c r="A209" s="34">
        <f>A207+1</f>
        <v>5</v>
      </c>
      <c r="B209" s="71"/>
      <c r="C209" s="9">
        <v>555</v>
      </c>
      <c r="D209" s="71"/>
      <c r="E209" s="33" t="s">
        <v>157</v>
      </c>
      <c r="G209" s="58">
        <v>1210957.4389046198</v>
      </c>
      <c r="H209" s="58"/>
      <c r="I209" s="59">
        <v>832662.21970063308</v>
      </c>
      <c r="J209" s="59"/>
      <c r="K209" s="58">
        <f>I209-G209</f>
        <v>-378295.21920398669</v>
      </c>
      <c r="L209" s="58"/>
      <c r="M209" s="108">
        <f>K209/G209</f>
        <v>-0.31239348886297469</v>
      </c>
    </row>
    <row r="210" spans="1:13">
      <c r="A210" s="34"/>
      <c r="B210" s="71"/>
      <c r="E210" s="33"/>
      <c r="G210" s="41" t="s">
        <v>7</v>
      </c>
      <c r="H210" s="58"/>
      <c r="I210" s="42" t="s">
        <v>7</v>
      </c>
      <c r="J210" s="59"/>
      <c r="K210" s="41"/>
      <c r="L210" s="58"/>
      <c r="M210" s="8"/>
    </row>
    <row r="211" spans="1:13">
      <c r="B211" s="71"/>
      <c r="E211" s="132" t="s">
        <v>163</v>
      </c>
      <c r="G211" s="114"/>
      <c r="H211" s="58"/>
      <c r="I211" s="115"/>
      <c r="J211" s="59"/>
      <c r="K211" s="114"/>
      <c r="L211" s="58"/>
      <c r="M211" s="116"/>
    </row>
    <row r="212" spans="1:13">
      <c r="A212" s="34">
        <f>A209+1</f>
        <v>6</v>
      </c>
      <c r="B212" s="71"/>
      <c r="E212" s="132" t="s">
        <v>168</v>
      </c>
      <c r="G212" s="114">
        <f>G207+G209</f>
        <v>1531285.9998110905</v>
      </c>
      <c r="H212" s="58"/>
      <c r="I212" s="115">
        <f>I207+I209</f>
        <v>1174402.6552788911</v>
      </c>
      <c r="J212" s="59"/>
      <c r="K212" s="114">
        <f>I212-G212</f>
        <v>-356883.34453219944</v>
      </c>
      <c r="L212" s="58"/>
      <c r="M212" s="116">
        <f>K212/G212</f>
        <v>-0.23306119469271377</v>
      </c>
    </row>
    <row r="213" spans="1:13">
      <c r="A213" s="34"/>
      <c r="B213" s="71"/>
      <c r="E213" s="52"/>
      <c r="G213" s="58"/>
      <c r="H213" s="58"/>
      <c r="I213" s="59"/>
      <c r="J213" s="59"/>
      <c r="K213" s="58"/>
      <c r="L213" s="58"/>
      <c r="M213" s="108"/>
    </row>
    <row r="214" spans="1:13">
      <c r="A214" s="117"/>
      <c r="C214" s="52"/>
      <c r="D214" s="105"/>
      <c r="K214" s="1"/>
      <c r="L214" s="69"/>
      <c r="M214" s="21"/>
    </row>
    <row r="215" spans="1:13">
      <c r="A215" s="34">
        <f>A212+1</f>
        <v>7</v>
      </c>
      <c r="B215" s="71"/>
      <c r="C215" s="109">
        <v>555</v>
      </c>
      <c r="D215" s="105"/>
      <c r="E215" s="32" t="s">
        <v>92</v>
      </c>
      <c r="K215" s="118">
        <f>K203</f>
        <v>18663.632981787378</v>
      </c>
      <c r="L215" s="69"/>
      <c r="M215" s="21">
        <f>M203</f>
        <v>6.5547322565917429E-2</v>
      </c>
    </row>
    <row r="216" spans="1:13">
      <c r="C216" s="52"/>
      <c r="D216" s="105"/>
      <c r="E216" s="136" t="s">
        <v>151</v>
      </c>
      <c r="F216" s="136"/>
      <c r="G216" s="136"/>
      <c r="H216" s="136"/>
      <c r="I216" s="136"/>
      <c r="J216" s="136"/>
      <c r="K216" s="136"/>
      <c r="L216" s="136"/>
      <c r="M216" s="136"/>
    </row>
    <row r="217" spans="1:13">
      <c r="C217" s="52"/>
      <c r="D217" s="105"/>
      <c r="G217" s="38"/>
      <c r="H217" s="90"/>
      <c r="I217" s="38"/>
      <c r="J217" s="90"/>
      <c r="K217" s="1"/>
      <c r="L217" s="69"/>
      <c r="M217" s="21"/>
    </row>
    <row r="218" spans="1:13">
      <c r="C218" s="33"/>
      <c r="D218" s="100"/>
      <c r="K218" s="1"/>
      <c r="L218" s="69"/>
      <c r="M218" s="8"/>
    </row>
    <row r="219" spans="1:13">
      <c r="A219" s="138" t="s">
        <v>0</v>
      </c>
      <c r="B219" s="138"/>
      <c r="C219" s="138"/>
      <c r="D219" s="138"/>
      <c r="E219" s="138"/>
      <c r="F219" s="138"/>
      <c r="G219" s="138"/>
      <c r="H219" s="138"/>
      <c r="I219" s="138"/>
      <c r="J219" s="138"/>
      <c r="K219" s="138"/>
      <c r="L219" s="138"/>
      <c r="M219" s="138"/>
    </row>
    <row r="220" spans="1:13">
      <c r="A220" s="120"/>
      <c r="B220" s="120"/>
      <c r="C220" s="120"/>
      <c r="D220" s="120"/>
      <c r="E220" s="120"/>
      <c r="F220" s="120"/>
      <c r="G220" s="120"/>
      <c r="H220" s="120"/>
      <c r="I220" s="120"/>
      <c r="J220" s="120"/>
      <c r="K220" s="120"/>
      <c r="L220" s="120"/>
      <c r="M220" s="120"/>
    </row>
    <row r="221" spans="1:13">
      <c r="A221" s="138" t="s">
        <v>95</v>
      </c>
      <c r="B221" s="138"/>
      <c r="C221" s="138"/>
      <c r="D221" s="138"/>
      <c r="E221" s="138"/>
      <c r="F221" s="138"/>
      <c r="G221" s="138"/>
      <c r="H221" s="138"/>
      <c r="I221" s="138"/>
      <c r="J221" s="138"/>
      <c r="K221" s="138"/>
      <c r="L221" s="138"/>
      <c r="M221" s="138"/>
    </row>
    <row r="222" spans="1:13">
      <c r="A222" s="138" t="s">
        <v>5</v>
      </c>
      <c r="B222" s="138"/>
      <c r="C222" s="138"/>
      <c r="D222" s="138"/>
      <c r="E222" s="138"/>
      <c r="F222" s="138"/>
      <c r="G222" s="138"/>
      <c r="H222" s="138"/>
      <c r="I222" s="138"/>
      <c r="J222" s="138"/>
      <c r="K222" s="138"/>
      <c r="L222" s="138"/>
      <c r="M222" s="138"/>
    </row>
    <row r="223" spans="1:13">
      <c r="A223" s="137" t="s">
        <v>6</v>
      </c>
      <c r="B223" s="137"/>
      <c r="C223" s="137"/>
      <c r="D223" s="137"/>
      <c r="E223" s="137"/>
      <c r="F223" s="137"/>
      <c r="G223" s="137"/>
      <c r="H223" s="137"/>
      <c r="I223" s="137"/>
      <c r="J223" s="137"/>
      <c r="K223" s="137"/>
      <c r="L223" s="137"/>
      <c r="M223" s="137"/>
    </row>
    <row r="224" spans="1:13">
      <c r="K224" s="1"/>
      <c r="L224" s="69"/>
      <c r="M224" s="8"/>
    </row>
    <row r="225" spans="1:13">
      <c r="C225" s="1" t="s">
        <v>7</v>
      </c>
      <c r="I225" s="9" t="s">
        <v>8</v>
      </c>
      <c r="J225" s="71"/>
      <c r="K225" s="10" t="s">
        <v>9</v>
      </c>
      <c r="L225" s="101"/>
      <c r="M225" s="9" t="s">
        <v>10</v>
      </c>
    </row>
    <row r="226" spans="1:13">
      <c r="A226" s="11" t="s">
        <v>11</v>
      </c>
      <c r="B226" s="67"/>
      <c r="C226" s="1" t="s">
        <v>37</v>
      </c>
      <c r="G226" s="9" t="s">
        <v>12</v>
      </c>
      <c r="H226" s="71"/>
      <c r="I226" s="9" t="s">
        <v>12</v>
      </c>
      <c r="J226" s="71"/>
      <c r="K226" s="9" t="s">
        <v>13</v>
      </c>
      <c r="L226" s="71"/>
      <c r="M226" s="9" t="s">
        <v>13</v>
      </c>
    </row>
    <row r="227" spans="1:13">
      <c r="A227" s="12" t="s">
        <v>14</v>
      </c>
      <c r="B227" s="67"/>
      <c r="C227" s="13" t="s">
        <v>38</v>
      </c>
      <c r="E227" s="14" t="s">
        <v>161</v>
      </c>
      <c r="G227" s="15" t="s">
        <v>16</v>
      </c>
      <c r="H227" s="82"/>
      <c r="I227" s="14" t="s">
        <v>17</v>
      </c>
      <c r="J227" s="71"/>
      <c r="K227" s="15" t="s">
        <v>16</v>
      </c>
      <c r="L227" s="82"/>
      <c r="M227" s="15" t="s">
        <v>16</v>
      </c>
    </row>
    <row r="228" spans="1:13">
      <c r="A228" s="16" t="s">
        <v>18</v>
      </c>
      <c r="B228" s="72"/>
      <c r="C228" s="16" t="s">
        <v>19</v>
      </c>
      <c r="D228" s="72"/>
      <c r="E228" s="16" t="s">
        <v>20</v>
      </c>
      <c r="F228" s="77"/>
      <c r="G228" s="18" t="s">
        <v>21</v>
      </c>
      <c r="H228" s="83"/>
      <c r="I228" s="16" t="s">
        <v>22</v>
      </c>
      <c r="J228" s="72"/>
      <c r="K228" s="18" t="s">
        <v>23</v>
      </c>
      <c r="L228" s="83"/>
      <c r="M228" s="18" t="s">
        <v>39</v>
      </c>
    </row>
    <row r="229" spans="1:13">
      <c r="A229" s="16"/>
      <c r="B229" s="72"/>
      <c r="C229" s="16"/>
      <c r="D229" s="72"/>
      <c r="E229" s="16"/>
      <c r="F229" s="77"/>
      <c r="G229" s="18"/>
      <c r="H229" s="83"/>
      <c r="I229" s="16"/>
      <c r="J229" s="72"/>
      <c r="K229" s="18"/>
      <c r="L229" s="83"/>
      <c r="M229" s="18"/>
    </row>
    <row r="230" spans="1:13">
      <c r="E230" s="33" t="s">
        <v>40</v>
      </c>
      <c r="K230" s="1"/>
      <c r="L230" s="69"/>
      <c r="M230" s="8"/>
    </row>
    <row r="231" spans="1:13">
      <c r="A231" s="9">
        <v>1</v>
      </c>
      <c r="B231" s="71"/>
      <c r="C231" s="9">
        <v>560</v>
      </c>
      <c r="D231" s="71"/>
      <c r="E231" s="1" t="s">
        <v>96</v>
      </c>
      <c r="G231" s="19">
        <v>7146.221050000001</v>
      </c>
      <c r="H231" s="84"/>
      <c r="I231" s="20">
        <v>7428.2975699999988</v>
      </c>
      <c r="J231" s="96"/>
      <c r="K231" s="19">
        <f>I231-G231</f>
        <v>282.0765199999978</v>
      </c>
      <c r="L231" s="84"/>
      <c r="M231" s="21">
        <f t="shared" ref="M231:M238" si="25">K231/G231</f>
        <v>3.9472123521843441E-2</v>
      </c>
    </row>
    <row r="232" spans="1:13">
      <c r="A232" s="9">
        <f>A231+1</f>
        <v>2</v>
      </c>
      <c r="B232" s="71"/>
      <c r="C232" s="9">
        <v>561</v>
      </c>
      <c r="D232" s="71"/>
      <c r="E232" s="1" t="s">
        <v>97</v>
      </c>
      <c r="G232" s="35">
        <v>21869.569019999999</v>
      </c>
      <c r="H232" s="87"/>
      <c r="I232" s="35">
        <v>23621.078500000007</v>
      </c>
      <c r="J232" s="87"/>
      <c r="K232" s="35">
        <f t="shared" ref="K232:K237" si="26">I232-G232</f>
        <v>1751.5094800000079</v>
      </c>
      <c r="L232" s="87"/>
      <c r="M232" s="21">
        <f t="shared" si="25"/>
        <v>8.0088888738421418E-2</v>
      </c>
    </row>
    <row r="233" spans="1:13">
      <c r="A233" s="9">
        <f t="shared" ref="A233:A238" si="27">A232+1</f>
        <v>3</v>
      </c>
      <c r="B233" s="71"/>
      <c r="C233" s="9">
        <v>562</v>
      </c>
      <c r="D233" s="71"/>
      <c r="E233" s="1" t="s">
        <v>98</v>
      </c>
      <c r="G233" s="35">
        <v>2745.1554500000002</v>
      </c>
      <c r="H233" s="87"/>
      <c r="I233" s="35">
        <v>2586.0415500000004</v>
      </c>
      <c r="J233" s="87"/>
      <c r="K233" s="35">
        <f t="shared" si="26"/>
        <v>-159.11389999999983</v>
      </c>
      <c r="L233" s="87"/>
      <c r="M233" s="21">
        <f t="shared" si="25"/>
        <v>-5.7961708507254052E-2</v>
      </c>
    </row>
    <row r="234" spans="1:13">
      <c r="A234" s="9">
        <f t="shared" si="27"/>
        <v>4</v>
      </c>
      <c r="B234" s="71"/>
      <c r="C234" s="9">
        <v>563</v>
      </c>
      <c r="D234" s="71"/>
      <c r="E234" s="1" t="s">
        <v>99</v>
      </c>
      <c r="G234" s="35">
        <v>1179.38111</v>
      </c>
      <c r="H234" s="87"/>
      <c r="I234" s="35">
        <v>1199.58368</v>
      </c>
      <c r="J234" s="87"/>
      <c r="K234" s="35">
        <f t="shared" si="26"/>
        <v>20.202569999999923</v>
      </c>
      <c r="L234" s="87"/>
      <c r="M234" s="21">
        <f t="shared" si="25"/>
        <v>1.712980632698104E-2</v>
      </c>
    </row>
    <row r="235" spans="1:13">
      <c r="A235" s="9">
        <f t="shared" si="27"/>
        <v>5</v>
      </c>
      <c r="B235" s="71"/>
      <c r="C235" s="9">
        <v>565</v>
      </c>
      <c r="D235" s="71"/>
      <c r="E235" s="1" t="s">
        <v>100</v>
      </c>
      <c r="G235" s="35">
        <v>1100.9908199999998</v>
      </c>
      <c r="H235" s="87"/>
      <c r="I235" s="35">
        <v>1036.8120000000004</v>
      </c>
      <c r="J235" s="87"/>
      <c r="K235" s="35">
        <f t="shared" si="26"/>
        <v>-64.178819999999405</v>
      </c>
      <c r="L235" s="87"/>
      <c r="M235" s="21">
        <f t="shared" si="25"/>
        <v>-5.829187567612909E-2</v>
      </c>
    </row>
    <row r="236" spans="1:13">
      <c r="A236" s="9">
        <f t="shared" si="27"/>
        <v>6</v>
      </c>
      <c r="B236" s="71"/>
      <c r="C236" s="9">
        <v>566</v>
      </c>
      <c r="D236" s="71"/>
      <c r="E236" s="1" t="s">
        <v>101</v>
      </c>
      <c r="G236" s="35">
        <v>21762.403689999996</v>
      </c>
      <c r="H236" s="87"/>
      <c r="I236" s="35">
        <v>19040.47854</v>
      </c>
      <c r="J236" s="87"/>
      <c r="K236" s="35">
        <f t="shared" si="26"/>
        <v>-2721.9251499999955</v>
      </c>
      <c r="L236" s="87"/>
      <c r="M236" s="21">
        <f t="shared" si="25"/>
        <v>-0.12507465575830407</v>
      </c>
    </row>
    <row r="237" spans="1:13">
      <c r="A237" s="9">
        <f t="shared" si="27"/>
        <v>7</v>
      </c>
      <c r="B237" s="71"/>
      <c r="C237" s="9">
        <v>567</v>
      </c>
      <c r="D237" s="71"/>
      <c r="E237" s="1" t="s">
        <v>102</v>
      </c>
      <c r="G237" s="35">
        <v>-33559.201500000003</v>
      </c>
      <c r="H237" s="87"/>
      <c r="I237" s="35">
        <v>-37831.790999999997</v>
      </c>
      <c r="J237" s="87"/>
      <c r="K237" s="35">
        <f t="shared" si="26"/>
        <v>-4272.5894999999946</v>
      </c>
      <c r="L237" s="87"/>
      <c r="M237" s="21">
        <f t="shared" si="25"/>
        <v>0.12731499287907652</v>
      </c>
    </row>
    <row r="238" spans="1:13">
      <c r="A238" s="9">
        <f t="shared" si="27"/>
        <v>8</v>
      </c>
      <c r="B238" s="71"/>
      <c r="E238" s="33" t="s">
        <v>103</v>
      </c>
      <c r="G238" s="53">
        <f>SUM(G231:G237)</f>
        <v>22244.519639999991</v>
      </c>
      <c r="H238" s="58"/>
      <c r="I238" s="54">
        <f>SUM(I231:I237)</f>
        <v>17080.500840000008</v>
      </c>
      <c r="J238" s="59"/>
      <c r="K238" s="53">
        <f>I238-G238</f>
        <v>-5164.0187999999835</v>
      </c>
      <c r="L238" s="58"/>
      <c r="M238" s="55">
        <f t="shared" si="25"/>
        <v>-0.23214791254534753</v>
      </c>
    </row>
    <row r="239" spans="1:13">
      <c r="A239" s="9"/>
      <c r="B239" s="71"/>
      <c r="K239" s="1"/>
      <c r="L239" s="69"/>
      <c r="M239" s="8"/>
    </row>
    <row r="240" spans="1:13">
      <c r="A240" s="9"/>
      <c r="B240" s="71"/>
      <c r="E240" s="33" t="s">
        <v>47</v>
      </c>
      <c r="K240" s="1"/>
      <c r="L240" s="69"/>
      <c r="M240" s="8"/>
    </row>
    <row r="241" spans="1:13">
      <c r="A241" s="9">
        <f>A238+1</f>
        <v>9</v>
      </c>
      <c r="B241" s="71"/>
      <c r="C241" s="9">
        <v>568</v>
      </c>
      <c r="D241" s="71"/>
      <c r="E241" s="1" t="s">
        <v>104</v>
      </c>
      <c r="G241" s="19">
        <v>15616.826400000002</v>
      </c>
      <c r="H241" s="84"/>
      <c r="I241" s="20">
        <v>14569.23214</v>
      </c>
      <c r="J241" s="96"/>
      <c r="K241" s="19">
        <f t="shared" ref="K241:K247" si="28">I241-G241</f>
        <v>-1047.5942600000017</v>
      </c>
      <c r="L241" s="84"/>
      <c r="M241" s="21">
        <f t="shared" ref="M241:M247" si="29">K241/G241</f>
        <v>-6.7081123473332685E-2</v>
      </c>
    </row>
    <row r="242" spans="1:13">
      <c r="A242" s="9">
        <f>A241+1</f>
        <v>10</v>
      </c>
      <c r="B242" s="71"/>
      <c r="C242" s="9">
        <v>569</v>
      </c>
      <c r="D242" s="71"/>
      <c r="E242" s="1" t="s">
        <v>49</v>
      </c>
      <c r="G242" s="35">
        <v>4885.2235500000006</v>
      </c>
      <c r="H242" s="87"/>
      <c r="I242" s="35">
        <v>5407.4128299999993</v>
      </c>
      <c r="J242" s="87"/>
      <c r="K242" s="35">
        <f t="shared" si="28"/>
        <v>522.18927999999869</v>
      </c>
      <c r="L242" s="87"/>
      <c r="M242" s="21">
        <f t="shared" si="29"/>
        <v>0.10689158329305086</v>
      </c>
    </row>
    <row r="243" spans="1:13">
      <c r="A243" s="9">
        <f t="shared" ref="A243:A247" si="30">A242+1</f>
        <v>11</v>
      </c>
      <c r="B243" s="71"/>
      <c r="C243" s="9">
        <v>570</v>
      </c>
      <c r="D243" s="71"/>
      <c r="E243" s="1" t="s">
        <v>105</v>
      </c>
      <c r="G243" s="35">
        <v>21862.310290000001</v>
      </c>
      <c r="H243" s="87"/>
      <c r="I243" s="35">
        <v>19278.860689999998</v>
      </c>
      <c r="J243" s="87"/>
      <c r="K243" s="35">
        <f t="shared" si="28"/>
        <v>-2583.4496000000036</v>
      </c>
      <c r="L243" s="87"/>
      <c r="M243" s="21">
        <f t="shared" si="29"/>
        <v>-0.11816910316114644</v>
      </c>
    </row>
    <row r="244" spans="1:13">
      <c r="A244" s="9">
        <f t="shared" si="30"/>
        <v>12</v>
      </c>
      <c r="B244" s="71"/>
      <c r="C244" s="9">
        <v>571</v>
      </c>
      <c r="D244" s="71"/>
      <c r="E244" s="1" t="s">
        <v>106</v>
      </c>
      <c r="G244" s="35">
        <v>69589.062190000011</v>
      </c>
      <c r="H244" s="87"/>
      <c r="I244" s="35">
        <v>82291.81895999999</v>
      </c>
      <c r="J244" s="87"/>
      <c r="K244" s="35">
        <f t="shared" si="28"/>
        <v>12702.756769999978</v>
      </c>
      <c r="L244" s="87"/>
      <c r="M244" s="21">
        <f t="shared" si="29"/>
        <v>0.18253955966984381</v>
      </c>
    </row>
    <row r="245" spans="1:13">
      <c r="A245" s="9">
        <f t="shared" si="30"/>
        <v>13</v>
      </c>
      <c r="B245" s="71"/>
      <c r="C245" s="9">
        <v>572</v>
      </c>
      <c r="D245" s="71"/>
      <c r="E245" s="1" t="s">
        <v>107</v>
      </c>
      <c r="G245" s="35">
        <v>1215.2533899999999</v>
      </c>
      <c r="H245" s="87"/>
      <c r="I245" s="35">
        <v>0</v>
      </c>
      <c r="J245" s="87"/>
      <c r="K245" s="35">
        <f t="shared" si="28"/>
        <v>-1215.2533899999999</v>
      </c>
      <c r="L245" s="87"/>
      <c r="M245" s="21">
        <f t="shared" si="29"/>
        <v>-1</v>
      </c>
    </row>
    <row r="246" spans="1:13">
      <c r="A246" s="9">
        <f t="shared" si="30"/>
        <v>14</v>
      </c>
      <c r="B246" s="71"/>
      <c r="C246" s="9">
        <v>573</v>
      </c>
      <c r="D246" s="71"/>
      <c r="E246" s="1" t="s">
        <v>108</v>
      </c>
      <c r="G246" s="35">
        <v>-1.01261</v>
      </c>
      <c r="H246" s="87"/>
      <c r="I246" s="35">
        <v>-3.347</v>
      </c>
      <c r="J246" s="87"/>
      <c r="K246" s="35">
        <f t="shared" si="28"/>
        <v>-2.33439</v>
      </c>
      <c r="L246" s="87"/>
      <c r="M246" s="21">
        <f t="shared" si="29"/>
        <v>2.3053199158609927</v>
      </c>
    </row>
    <row r="247" spans="1:13">
      <c r="A247" s="9">
        <f t="shared" si="30"/>
        <v>15</v>
      </c>
      <c r="B247" s="71"/>
      <c r="E247" s="33" t="s">
        <v>109</v>
      </c>
      <c r="G247" s="53">
        <f>SUM(G241:G246)</f>
        <v>113167.66321</v>
      </c>
      <c r="H247" s="58"/>
      <c r="I247" s="54">
        <f>SUM(I241:I246)</f>
        <v>121543.97761999999</v>
      </c>
      <c r="J247" s="59"/>
      <c r="K247" s="53">
        <f t="shared" si="28"/>
        <v>8376.3144099999918</v>
      </c>
      <c r="L247" s="58"/>
      <c r="M247" s="55">
        <f t="shared" si="29"/>
        <v>7.4016854041215399E-2</v>
      </c>
    </row>
    <row r="248" spans="1:13">
      <c r="A248" s="9"/>
      <c r="B248" s="71"/>
      <c r="C248" s="33"/>
      <c r="D248" s="100"/>
      <c r="G248" s="56"/>
      <c r="I248" s="56"/>
      <c r="K248" s="56"/>
      <c r="L248" s="69"/>
      <c r="M248" s="57"/>
    </row>
    <row r="249" spans="1:13">
      <c r="A249" s="9">
        <f>A247+1</f>
        <v>16</v>
      </c>
      <c r="B249" s="71"/>
      <c r="E249" s="33" t="s">
        <v>166</v>
      </c>
      <c r="G249" s="53">
        <f>G247+G238</f>
        <v>135412.18284999998</v>
      </c>
      <c r="H249" s="58"/>
      <c r="I249" s="54">
        <f>I247+I238</f>
        <v>138624.47846000001</v>
      </c>
      <c r="J249" s="59"/>
      <c r="K249" s="53">
        <f>I249-G249</f>
        <v>3212.2956100000301</v>
      </c>
      <c r="L249" s="58"/>
      <c r="M249" s="55">
        <f>K249/G249</f>
        <v>2.3722353058575119E-2</v>
      </c>
    </row>
    <row r="250" spans="1:13">
      <c r="A250" s="9"/>
      <c r="B250" s="71"/>
      <c r="E250" s="33"/>
      <c r="G250" s="58"/>
      <c r="H250" s="58"/>
      <c r="I250" s="59"/>
      <c r="J250" s="59"/>
      <c r="K250" s="58"/>
      <c r="L250" s="58"/>
      <c r="M250" s="21"/>
    </row>
    <row r="251" spans="1:13">
      <c r="C251" s="33"/>
      <c r="D251" s="100"/>
      <c r="K251" s="1"/>
      <c r="L251" s="69"/>
      <c r="M251" s="21"/>
    </row>
    <row r="252" spans="1:13">
      <c r="A252" s="9">
        <f>A249+1</f>
        <v>17</v>
      </c>
      <c r="B252" s="71"/>
      <c r="C252" s="32">
        <v>571</v>
      </c>
      <c r="D252" s="91"/>
      <c r="E252" s="32" t="s">
        <v>106</v>
      </c>
      <c r="K252" s="118">
        <f>K244</f>
        <v>12702.756769999978</v>
      </c>
      <c r="L252" s="69"/>
      <c r="M252" s="21">
        <f>M244</f>
        <v>0.18253955966984381</v>
      </c>
    </row>
    <row r="253" spans="1:13">
      <c r="C253" s="33"/>
      <c r="D253" s="100"/>
      <c r="E253" s="139" t="s">
        <v>110</v>
      </c>
      <c r="F253" s="139"/>
      <c r="G253" s="139"/>
      <c r="H253" s="139"/>
      <c r="I253" s="139"/>
      <c r="J253" s="139"/>
      <c r="K253" s="139"/>
      <c r="L253" s="139"/>
      <c r="M253" s="139"/>
    </row>
    <row r="254" spans="1:13">
      <c r="C254" s="33"/>
      <c r="D254" s="100"/>
      <c r="K254" s="1"/>
      <c r="L254" s="69"/>
      <c r="M254" s="21"/>
    </row>
    <row r="255" spans="1:13">
      <c r="C255" s="33"/>
      <c r="D255" s="100"/>
      <c r="K255" s="1"/>
      <c r="L255" s="69"/>
      <c r="M255" s="21"/>
    </row>
    <row r="256" spans="1:13">
      <c r="A256" s="138" t="s">
        <v>0</v>
      </c>
      <c r="B256" s="138"/>
      <c r="C256" s="138"/>
      <c r="D256" s="138"/>
      <c r="E256" s="138"/>
      <c r="F256" s="138"/>
      <c r="G256" s="138"/>
      <c r="H256" s="138"/>
      <c r="I256" s="138"/>
      <c r="J256" s="138"/>
      <c r="K256" s="138"/>
      <c r="L256" s="138"/>
      <c r="M256" s="138"/>
    </row>
    <row r="257" spans="1:13">
      <c r="A257" s="120"/>
      <c r="B257" s="120"/>
      <c r="C257" s="120"/>
      <c r="D257" s="120"/>
      <c r="E257" s="120"/>
      <c r="F257" s="120"/>
      <c r="G257" s="120"/>
      <c r="H257" s="120"/>
      <c r="I257" s="120"/>
      <c r="J257" s="120"/>
      <c r="K257" s="120"/>
      <c r="L257" s="120"/>
      <c r="M257" s="120"/>
    </row>
    <row r="258" spans="1:13">
      <c r="A258" s="138" t="s">
        <v>111</v>
      </c>
      <c r="B258" s="138"/>
      <c r="C258" s="138"/>
      <c r="D258" s="138"/>
      <c r="E258" s="138"/>
      <c r="F258" s="138"/>
      <c r="G258" s="138"/>
      <c r="H258" s="138"/>
      <c r="I258" s="138"/>
      <c r="J258" s="138"/>
      <c r="K258" s="138"/>
      <c r="L258" s="138"/>
      <c r="M258" s="138"/>
    </row>
    <row r="259" spans="1:13">
      <c r="A259" s="138" t="s">
        <v>5</v>
      </c>
      <c r="B259" s="138"/>
      <c r="C259" s="138"/>
      <c r="D259" s="138"/>
      <c r="E259" s="138"/>
      <c r="F259" s="138"/>
      <c r="G259" s="138"/>
      <c r="H259" s="138"/>
      <c r="I259" s="138"/>
      <c r="J259" s="138"/>
      <c r="K259" s="138"/>
      <c r="L259" s="138"/>
      <c r="M259" s="138"/>
    </row>
    <row r="260" spans="1:13">
      <c r="A260" s="137" t="s">
        <v>6</v>
      </c>
      <c r="B260" s="137"/>
      <c r="C260" s="138"/>
      <c r="D260" s="138"/>
      <c r="E260" s="138"/>
      <c r="F260" s="138"/>
      <c r="G260" s="138"/>
      <c r="H260" s="138"/>
      <c r="I260" s="138"/>
      <c r="J260" s="138"/>
      <c r="K260" s="138"/>
      <c r="L260" s="138"/>
      <c r="M260" s="138"/>
    </row>
    <row r="261" spans="1:13">
      <c r="K261" s="1"/>
      <c r="L261" s="69"/>
      <c r="M261" s="8"/>
    </row>
    <row r="262" spans="1:13">
      <c r="C262" s="1" t="s">
        <v>7</v>
      </c>
      <c r="I262" s="9" t="s">
        <v>8</v>
      </c>
      <c r="J262" s="71"/>
      <c r="K262" s="10" t="s">
        <v>9</v>
      </c>
      <c r="L262" s="101"/>
      <c r="M262" s="9" t="s">
        <v>10</v>
      </c>
    </row>
    <row r="263" spans="1:13">
      <c r="A263" s="11" t="s">
        <v>11</v>
      </c>
      <c r="B263" s="67"/>
      <c r="C263" s="1" t="s">
        <v>37</v>
      </c>
      <c r="G263" s="9" t="s">
        <v>12</v>
      </c>
      <c r="H263" s="71"/>
      <c r="I263" s="9" t="s">
        <v>12</v>
      </c>
      <c r="J263" s="71"/>
      <c r="K263" s="9" t="s">
        <v>13</v>
      </c>
      <c r="L263" s="71"/>
      <c r="M263" s="9" t="s">
        <v>13</v>
      </c>
    </row>
    <row r="264" spans="1:13">
      <c r="A264" s="12" t="s">
        <v>14</v>
      </c>
      <c r="B264" s="67"/>
      <c r="C264" s="13" t="s">
        <v>38</v>
      </c>
      <c r="E264" s="14" t="s">
        <v>161</v>
      </c>
      <c r="G264" s="15" t="s">
        <v>16</v>
      </c>
      <c r="H264" s="82"/>
      <c r="I264" s="14" t="s">
        <v>17</v>
      </c>
      <c r="J264" s="71"/>
      <c r="K264" s="15" t="s">
        <v>16</v>
      </c>
      <c r="L264" s="82"/>
      <c r="M264" s="15" t="s">
        <v>16</v>
      </c>
    </row>
    <row r="265" spans="1:13">
      <c r="A265" s="16" t="s">
        <v>18</v>
      </c>
      <c r="B265" s="72"/>
      <c r="C265" s="16" t="s">
        <v>19</v>
      </c>
      <c r="D265" s="72"/>
      <c r="E265" s="16" t="s">
        <v>20</v>
      </c>
      <c r="F265" s="77"/>
      <c r="G265" s="18" t="s">
        <v>21</v>
      </c>
      <c r="H265" s="83"/>
      <c r="I265" s="16" t="s">
        <v>22</v>
      </c>
      <c r="J265" s="72"/>
      <c r="K265" s="18" t="s">
        <v>23</v>
      </c>
      <c r="L265" s="83"/>
      <c r="M265" s="18" t="s">
        <v>39</v>
      </c>
    </row>
    <row r="266" spans="1:13">
      <c r="A266" s="16"/>
      <c r="B266" s="72"/>
      <c r="C266" s="16"/>
      <c r="D266" s="72"/>
      <c r="E266" s="16"/>
      <c r="F266" s="77"/>
      <c r="G266" s="18"/>
      <c r="H266" s="83"/>
      <c r="I266" s="16"/>
      <c r="J266" s="72"/>
      <c r="K266" s="18"/>
      <c r="L266" s="83"/>
      <c r="M266" s="18"/>
    </row>
    <row r="267" spans="1:13">
      <c r="E267" s="33" t="s">
        <v>40</v>
      </c>
      <c r="K267" s="1"/>
      <c r="L267" s="69"/>
      <c r="M267" s="8"/>
    </row>
    <row r="268" spans="1:13">
      <c r="A268" s="9">
        <v>1</v>
      </c>
      <c r="B268" s="71"/>
      <c r="C268" s="9">
        <v>580</v>
      </c>
      <c r="D268" s="71"/>
      <c r="E268" s="1" t="s">
        <v>96</v>
      </c>
      <c r="G268" s="19">
        <v>20367.029719999995</v>
      </c>
      <c r="H268" s="84"/>
      <c r="I268" s="20">
        <v>22785.520420000004</v>
      </c>
      <c r="J268" s="96"/>
      <c r="K268" s="19">
        <f>I268-G268</f>
        <v>2418.4907000000094</v>
      </c>
      <c r="L268" s="84"/>
      <c r="M268" s="21">
        <f>K268/G268</f>
        <v>0.11874538080656417</v>
      </c>
    </row>
    <row r="269" spans="1:13">
      <c r="A269" s="9">
        <f>A268+1</f>
        <v>2</v>
      </c>
      <c r="B269" s="71"/>
      <c r="C269" s="9">
        <v>581</v>
      </c>
      <c r="D269" s="71"/>
      <c r="E269" s="1" t="s">
        <v>97</v>
      </c>
      <c r="G269" s="35">
        <v>17800.22392</v>
      </c>
      <c r="H269" s="87"/>
      <c r="I269" s="35">
        <v>18521.08713</v>
      </c>
      <c r="J269" s="87"/>
      <c r="K269" s="35">
        <f t="shared" ref="K269:K277" si="31">I269-G269</f>
        <v>720.86320999999953</v>
      </c>
      <c r="L269" s="87"/>
      <c r="M269" s="21">
        <f t="shared" ref="M269:M277" si="32">K269/G269</f>
        <v>4.049742369757782E-2</v>
      </c>
    </row>
    <row r="270" spans="1:13">
      <c r="A270" s="9">
        <f>A269+1</f>
        <v>3</v>
      </c>
      <c r="B270" s="71"/>
      <c r="C270" s="9">
        <v>582</v>
      </c>
      <c r="D270" s="71"/>
      <c r="E270" s="1" t="s">
        <v>98</v>
      </c>
      <c r="G270" s="35">
        <v>1891.8314999999998</v>
      </c>
      <c r="H270" s="87"/>
      <c r="I270" s="35">
        <v>1313.3022599999999</v>
      </c>
      <c r="J270" s="87"/>
      <c r="K270" s="35">
        <f>I270-G270</f>
        <v>-578.52923999999985</v>
      </c>
      <c r="L270" s="87"/>
      <c r="M270" s="21">
        <f t="shared" si="32"/>
        <v>-0.30580378855093593</v>
      </c>
    </row>
    <row r="271" spans="1:13">
      <c r="A271" s="9">
        <f t="shared" ref="A271:A278" si="33">A270+1</f>
        <v>4</v>
      </c>
      <c r="B271" s="71"/>
      <c r="C271" s="9">
        <v>583</v>
      </c>
      <c r="D271" s="71"/>
      <c r="E271" s="1" t="s">
        <v>99</v>
      </c>
      <c r="G271" s="35">
        <v>3080.6037900000001</v>
      </c>
      <c r="H271" s="87"/>
      <c r="I271" s="35">
        <v>2600.1256100000001</v>
      </c>
      <c r="J271" s="87"/>
      <c r="K271" s="35">
        <f t="shared" si="31"/>
        <v>-480.47818000000007</v>
      </c>
      <c r="L271" s="87"/>
      <c r="M271" s="21">
        <f t="shared" si="32"/>
        <v>-0.1559688336292023</v>
      </c>
    </row>
    <row r="272" spans="1:13">
      <c r="A272" s="9">
        <f t="shared" si="33"/>
        <v>5</v>
      </c>
      <c r="B272" s="71"/>
      <c r="C272" s="9">
        <v>584</v>
      </c>
      <c r="D272" s="71"/>
      <c r="E272" s="1" t="s">
        <v>112</v>
      </c>
      <c r="G272" s="35">
        <v>16760.132150000001</v>
      </c>
      <c r="H272" s="87"/>
      <c r="I272" s="35">
        <v>15430.40336</v>
      </c>
      <c r="J272" s="87"/>
      <c r="K272" s="35">
        <f t="shared" si="31"/>
        <v>-1329.728790000001</v>
      </c>
      <c r="L272" s="87"/>
      <c r="M272" s="21">
        <f t="shared" si="32"/>
        <v>-7.9338801036840323E-2</v>
      </c>
    </row>
    <row r="273" spans="1:13">
      <c r="A273" s="9">
        <f t="shared" si="33"/>
        <v>6</v>
      </c>
      <c r="B273" s="71"/>
      <c r="C273" s="9">
        <v>585</v>
      </c>
      <c r="D273" s="71"/>
      <c r="E273" s="1" t="s">
        <v>113</v>
      </c>
      <c r="G273" s="35">
        <v>74.454809999999995</v>
      </c>
      <c r="H273" s="87"/>
      <c r="I273" s="35">
        <v>122.651</v>
      </c>
      <c r="J273" s="87"/>
      <c r="K273" s="35">
        <f t="shared" si="31"/>
        <v>48.196190000000001</v>
      </c>
      <c r="L273" s="87"/>
      <c r="M273" s="21">
        <f t="shared" si="32"/>
        <v>0.6473213752073238</v>
      </c>
    </row>
    <row r="274" spans="1:13">
      <c r="A274" s="9">
        <f t="shared" si="33"/>
        <v>7</v>
      </c>
      <c r="B274" s="71"/>
      <c r="C274" s="9">
        <v>586</v>
      </c>
      <c r="D274" s="71"/>
      <c r="E274" s="1" t="s">
        <v>114</v>
      </c>
      <c r="G274" s="35">
        <v>29603.899160000001</v>
      </c>
      <c r="H274" s="87"/>
      <c r="I274" s="35">
        <v>30662.70579</v>
      </c>
      <c r="J274" s="87"/>
      <c r="K274" s="35">
        <f t="shared" si="31"/>
        <v>1058.8066299999991</v>
      </c>
      <c r="L274" s="87"/>
      <c r="M274" s="21">
        <f t="shared" si="32"/>
        <v>3.5765782888175432E-2</v>
      </c>
    </row>
    <row r="275" spans="1:13">
      <c r="A275" s="9">
        <f t="shared" si="33"/>
        <v>8</v>
      </c>
      <c r="B275" s="71"/>
      <c r="C275" s="9">
        <v>587</v>
      </c>
      <c r="D275" s="71"/>
      <c r="E275" s="1" t="s">
        <v>115</v>
      </c>
      <c r="G275" s="35">
        <v>2385.3202299999998</v>
      </c>
      <c r="H275" s="87"/>
      <c r="I275" s="35">
        <v>2787.22183</v>
      </c>
      <c r="J275" s="87"/>
      <c r="K275" s="35">
        <f t="shared" si="31"/>
        <v>401.90160000000014</v>
      </c>
      <c r="L275" s="87"/>
      <c r="M275" s="21">
        <f t="shared" si="32"/>
        <v>0.16848957844121423</v>
      </c>
    </row>
    <row r="276" spans="1:13">
      <c r="A276" s="9">
        <f t="shared" si="33"/>
        <v>9</v>
      </c>
      <c r="B276" s="71"/>
      <c r="C276" s="9">
        <v>588</v>
      </c>
      <c r="D276" s="71"/>
      <c r="E276" s="1" t="s">
        <v>116</v>
      </c>
      <c r="G276" s="35">
        <v>33554.88308</v>
      </c>
      <c r="H276" s="87"/>
      <c r="I276" s="35">
        <v>30782.251139999997</v>
      </c>
      <c r="J276" s="87"/>
      <c r="K276" s="35">
        <f t="shared" si="31"/>
        <v>-2772.6319400000029</v>
      </c>
      <c r="L276" s="87"/>
      <c r="M276" s="21">
        <f t="shared" si="32"/>
        <v>-8.2629760127300167E-2</v>
      </c>
    </row>
    <row r="277" spans="1:13">
      <c r="A277" s="9">
        <f t="shared" si="33"/>
        <v>10</v>
      </c>
      <c r="B277" s="71"/>
      <c r="C277" s="9">
        <v>589</v>
      </c>
      <c r="D277" s="71"/>
      <c r="E277" s="1" t="s">
        <v>63</v>
      </c>
      <c r="G277" s="35">
        <v>3367.67596</v>
      </c>
      <c r="H277" s="87"/>
      <c r="I277" s="35">
        <v>3488.9969999999998</v>
      </c>
      <c r="J277" s="87"/>
      <c r="K277" s="35">
        <f t="shared" si="31"/>
        <v>121.32103999999981</v>
      </c>
      <c r="L277" s="87"/>
      <c r="M277" s="21">
        <f t="shared" si="32"/>
        <v>3.6025152491215282E-2</v>
      </c>
    </row>
    <row r="278" spans="1:13">
      <c r="A278" s="9">
        <f t="shared" si="33"/>
        <v>11</v>
      </c>
      <c r="B278" s="71"/>
      <c r="E278" s="33" t="s">
        <v>169</v>
      </c>
      <c r="G278" s="53">
        <f>SUM(G268:G277)</f>
        <v>128886.05431999998</v>
      </c>
      <c r="H278" s="58"/>
      <c r="I278" s="54">
        <f>SUM(I268:I277)</f>
        <v>128494.26553999998</v>
      </c>
      <c r="J278" s="59"/>
      <c r="K278" s="53">
        <f>I278-G278</f>
        <v>-391.78878000000259</v>
      </c>
      <c r="L278" s="58"/>
      <c r="M278" s="55">
        <f>K278/G278</f>
        <v>-3.039807386975043E-3</v>
      </c>
    </row>
    <row r="279" spans="1:13">
      <c r="A279" s="9"/>
      <c r="B279" s="71"/>
      <c r="K279" s="1"/>
      <c r="L279" s="69"/>
      <c r="M279" s="8"/>
    </row>
    <row r="280" spans="1:13">
      <c r="A280" s="9"/>
      <c r="B280" s="71"/>
      <c r="E280" s="33" t="s">
        <v>47</v>
      </c>
      <c r="K280" s="1"/>
      <c r="L280" s="69"/>
      <c r="M280" s="8"/>
    </row>
    <row r="281" spans="1:13">
      <c r="A281" s="9">
        <f>A278+1</f>
        <v>12</v>
      </c>
      <c r="B281" s="71"/>
      <c r="C281" s="9">
        <v>590</v>
      </c>
      <c r="D281" s="71"/>
      <c r="E281" s="1" t="s">
        <v>104</v>
      </c>
      <c r="G281" s="19">
        <v>19997.709419999999</v>
      </c>
      <c r="H281" s="84"/>
      <c r="I281" s="20">
        <v>19895.262979999996</v>
      </c>
      <c r="J281" s="96"/>
      <c r="K281" s="19">
        <f>I281-G281</f>
        <v>-102.44644000000335</v>
      </c>
      <c r="L281" s="84"/>
      <c r="M281" s="21">
        <f>K281/G281</f>
        <v>-5.1229087216131449E-3</v>
      </c>
    </row>
    <row r="282" spans="1:13">
      <c r="A282" s="9">
        <f>A281+1</f>
        <v>13</v>
      </c>
      <c r="B282" s="71"/>
      <c r="C282" s="9">
        <v>591</v>
      </c>
      <c r="D282" s="71"/>
      <c r="E282" s="1" t="s">
        <v>49</v>
      </c>
      <c r="G282" s="35">
        <v>1530.8067699999997</v>
      </c>
      <c r="H282" s="87"/>
      <c r="I282" s="35">
        <v>656.19902000000002</v>
      </c>
      <c r="J282" s="87"/>
      <c r="K282" s="35">
        <f t="shared" ref="K282:K289" si="34">I282-G282</f>
        <v>-874.60774999999967</v>
      </c>
      <c r="L282" s="87"/>
      <c r="M282" s="21">
        <f t="shared" ref="M282:M289" si="35">K282/G282</f>
        <v>-0.57133778549986414</v>
      </c>
    </row>
    <row r="283" spans="1:13">
      <c r="A283" s="9">
        <f t="shared" ref="A283:A290" si="36">A282+1</f>
        <v>14</v>
      </c>
      <c r="B283" s="71"/>
      <c r="C283" s="9">
        <v>592</v>
      </c>
      <c r="D283" s="71"/>
      <c r="E283" s="1" t="s">
        <v>105</v>
      </c>
      <c r="G283" s="35">
        <v>13846.83114</v>
      </c>
      <c r="H283" s="87"/>
      <c r="I283" s="35">
        <v>12487.624980000001</v>
      </c>
      <c r="J283" s="87"/>
      <c r="K283" s="35">
        <f t="shared" si="34"/>
        <v>-1359.2061599999997</v>
      </c>
      <c r="L283" s="87"/>
      <c r="M283" s="21">
        <f t="shared" si="35"/>
        <v>-9.8160087767200116E-2</v>
      </c>
    </row>
    <row r="284" spans="1:13">
      <c r="A284" s="9">
        <f t="shared" si="36"/>
        <v>15</v>
      </c>
      <c r="B284" s="71"/>
      <c r="C284" s="9">
        <v>593</v>
      </c>
      <c r="D284" s="71"/>
      <c r="E284" s="1" t="s">
        <v>106</v>
      </c>
      <c r="G284" s="35">
        <v>162740.78878</v>
      </c>
      <c r="H284" s="87"/>
      <c r="I284" s="35">
        <v>135274.55283999999</v>
      </c>
      <c r="J284" s="87"/>
      <c r="K284" s="35">
        <f>I284-G284</f>
        <v>-27466.235940000013</v>
      </c>
      <c r="L284" s="87"/>
      <c r="M284" s="21">
        <f t="shared" si="35"/>
        <v>-0.168772906570645</v>
      </c>
    </row>
    <row r="285" spans="1:13">
      <c r="A285" s="9">
        <f t="shared" si="36"/>
        <v>16</v>
      </c>
      <c r="B285" s="71"/>
      <c r="C285" s="9">
        <v>594</v>
      </c>
      <c r="D285" s="71"/>
      <c r="E285" s="1" t="s">
        <v>107</v>
      </c>
      <c r="G285" s="35">
        <v>25176.33036</v>
      </c>
      <c r="H285" s="87"/>
      <c r="I285" s="35">
        <v>21687.491560000002</v>
      </c>
      <c r="J285" s="87"/>
      <c r="K285" s="35">
        <f t="shared" si="34"/>
        <v>-3488.8387999999977</v>
      </c>
      <c r="L285" s="87"/>
      <c r="M285" s="21">
        <f t="shared" si="35"/>
        <v>-0.13857614474042029</v>
      </c>
    </row>
    <row r="286" spans="1:13">
      <c r="A286" s="9">
        <f t="shared" si="36"/>
        <v>17</v>
      </c>
      <c r="B286" s="71"/>
      <c r="C286" s="9">
        <v>595</v>
      </c>
      <c r="D286" s="71"/>
      <c r="E286" s="1" t="s">
        <v>117</v>
      </c>
      <c r="G286" s="35">
        <v>4445.7476200000001</v>
      </c>
      <c r="H286" s="87"/>
      <c r="I286" s="35">
        <v>3852.0684500000002</v>
      </c>
      <c r="J286" s="87"/>
      <c r="K286" s="35">
        <f t="shared" si="34"/>
        <v>-593.67916999999989</v>
      </c>
      <c r="L286" s="87"/>
      <c r="M286" s="21">
        <f t="shared" si="35"/>
        <v>-0.13353865777922858</v>
      </c>
    </row>
    <row r="287" spans="1:13">
      <c r="A287" s="9">
        <f t="shared" si="36"/>
        <v>18</v>
      </c>
      <c r="B287" s="71"/>
      <c r="C287" s="9">
        <v>596</v>
      </c>
      <c r="D287" s="71"/>
      <c r="E287" s="1" t="s">
        <v>118</v>
      </c>
      <c r="G287" s="35">
        <v>14491.14697</v>
      </c>
      <c r="H287" s="87"/>
      <c r="I287" s="35">
        <v>14113.422780000001</v>
      </c>
      <c r="J287" s="87"/>
      <c r="K287" s="35">
        <f t="shared" si="34"/>
        <v>-377.724189999999</v>
      </c>
      <c r="L287" s="87"/>
      <c r="M287" s="21">
        <f t="shared" si="35"/>
        <v>-2.606585874685936E-2</v>
      </c>
    </row>
    <row r="288" spans="1:13">
      <c r="A288" s="9">
        <f t="shared" si="36"/>
        <v>19</v>
      </c>
      <c r="B288" s="71"/>
      <c r="C288" s="9">
        <v>597</v>
      </c>
      <c r="D288" s="71"/>
      <c r="E288" s="1" t="s">
        <v>119</v>
      </c>
      <c r="G288" s="35">
        <v>2774.1390999999994</v>
      </c>
      <c r="H288" s="87"/>
      <c r="I288" s="35">
        <v>2836.3476500000002</v>
      </c>
      <c r="J288" s="87"/>
      <c r="K288" s="35">
        <f t="shared" si="34"/>
        <v>62.208550000000741</v>
      </c>
      <c r="L288" s="87"/>
      <c r="M288" s="21">
        <f t="shared" si="35"/>
        <v>2.2424452328291957E-2</v>
      </c>
    </row>
    <row r="289" spans="1:13">
      <c r="A289" s="9">
        <f t="shared" si="36"/>
        <v>20</v>
      </c>
      <c r="B289" s="71"/>
      <c r="C289" s="9">
        <v>598</v>
      </c>
      <c r="D289" s="71"/>
      <c r="E289" s="1" t="s">
        <v>120</v>
      </c>
      <c r="G289" s="35">
        <v>-1995.1244999999999</v>
      </c>
      <c r="H289" s="87"/>
      <c r="I289" s="35">
        <v>0</v>
      </c>
      <c r="J289" s="87"/>
      <c r="K289" s="35">
        <f t="shared" si="34"/>
        <v>1995.1244999999999</v>
      </c>
      <c r="L289" s="87"/>
      <c r="M289" s="21">
        <f t="shared" si="35"/>
        <v>-1</v>
      </c>
    </row>
    <row r="290" spans="1:13">
      <c r="A290" s="9">
        <f t="shared" si="36"/>
        <v>21</v>
      </c>
      <c r="B290" s="71"/>
      <c r="E290" s="33" t="s">
        <v>121</v>
      </c>
      <c r="G290" s="53">
        <f>SUM(G281:G289)</f>
        <v>243008.37565999999</v>
      </c>
      <c r="H290" s="58"/>
      <c r="I290" s="54">
        <f>SUM(I281:I289)</f>
        <v>210802.97025999997</v>
      </c>
      <c r="J290" s="59"/>
      <c r="K290" s="53">
        <f>I290-G290</f>
        <v>-32205.405400000018</v>
      </c>
      <c r="L290" s="58"/>
      <c r="M290" s="55">
        <f>K290/G290</f>
        <v>-0.13252796457130978</v>
      </c>
    </row>
    <row r="291" spans="1:13">
      <c r="A291" s="9"/>
      <c r="B291" s="71"/>
      <c r="K291" s="1"/>
      <c r="L291" s="69"/>
      <c r="M291" s="8"/>
    </row>
    <row r="292" spans="1:13">
      <c r="A292" s="9">
        <f>A290+1</f>
        <v>22</v>
      </c>
      <c r="B292" s="71"/>
      <c r="E292" s="33" t="s">
        <v>177</v>
      </c>
      <c r="G292" s="53">
        <f>G290+G278</f>
        <v>371894.42997999996</v>
      </c>
      <c r="H292" s="58"/>
      <c r="I292" s="54">
        <f>I290+I278</f>
        <v>339297.23579999997</v>
      </c>
      <c r="J292" s="59"/>
      <c r="K292" s="53">
        <f>I292-G292</f>
        <v>-32597.194179999991</v>
      </c>
      <c r="L292" s="58"/>
      <c r="M292" s="55">
        <f>K292/G292</f>
        <v>-8.765174079577645E-2</v>
      </c>
    </row>
    <row r="293" spans="1:13">
      <c r="A293" s="9"/>
      <c r="B293" s="71"/>
      <c r="E293" s="33"/>
      <c r="G293" s="58"/>
      <c r="H293" s="58"/>
      <c r="I293" s="59"/>
      <c r="J293" s="59"/>
      <c r="K293" s="58"/>
      <c r="L293" s="58"/>
      <c r="M293" s="108"/>
    </row>
    <row r="294" spans="1:13">
      <c r="C294" s="33"/>
      <c r="D294" s="100"/>
      <c r="K294" s="1"/>
      <c r="L294" s="69"/>
      <c r="M294" s="21"/>
    </row>
    <row r="295" spans="1:13">
      <c r="A295" s="9">
        <f>A292+1</f>
        <v>23</v>
      </c>
      <c r="B295" s="71"/>
      <c r="C295" s="121">
        <v>593</v>
      </c>
      <c r="D295" s="80"/>
      <c r="E295" s="32" t="s">
        <v>106</v>
      </c>
      <c r="K295" s="118">
        <f>K284</f>
        <v>-27466.235940000013</v>
      </c>
      <c r="L295" s="69"/>
      <c r="M295" s="45">
        <f>M284</f>
        <v>-0.168772906570645</v>
      </c>
    </row>
    <row r="296" spans="1:13" ht="31.5" customHeight="1">
      <c r="A296" s="9"/>
      <c r="B296" s="71"/>
      <c r="C296" s="121"/>
      <c r="D296" s="80"/>
      <c r="E296" s="136" t="s">
        <v>122</v>
      </c>
      <c r="F296" s="136"/>
      <c r="G296" s="136"/>
      <c r="H296" s="136"/>
      <c r="I296" s="136"/>
      <c r="J296" s="136"/>
      <c r="K296" s="136"/>
      <c r="L296" s="136"/>
      <c r="M296" s="136"/>
    </row>
    <row r="297" spans="1:13">
      <c r="A297" s="9"/>
      <c r="B297" s="71"/>
      <c r="C297" s="121"/>
      <c r="D297" s="80"/>
      <c r="E297" s="124"/>
      <c r="F297" s="81"/>
      <c r="G297" s="124"/>
      <c r="H297" s="81"/>
      <c r="I297" s="124"/>
      <c r="J297" s="81"/>
      <c r="K297" s="124"/>
      <c r="L297" s="81"/>
      <c r="M297" s="124"/>
    </row>
    <row r="298" spans="1:13">
      <c r="C298" s="124"/>
      <c r="D298" s="81"/>
      <c r="E298" s="124"/>
      <c r="F298" s="81"/>
      <c r="G298" s="124"/>
      <c r="H298" s="81"/>
      <c r="I298" s="124"/>
      <c r="J298" s="81"/>
      <c r="K298" s="124"/>
      <c r="L298" s="81"/>
      <c r="M298" s="124"/>
    </row>
    <row r="299" spans="1:13">
      <c r="A299" s="138" t="s">
        <v>0</v>
      </c>
      <c r="B299" s="138"/>
      <c r="C299" s="138"/>
      <c r="D299" s="138"/>
      <c r="E299" s="138"/>
      <c r="F299" s="138"/>
      <c r="G299" s="138"/>
      <c r="H299" s="138"/>
      <c r="I299" s="138"/>
      <c r="J299" s="138"/>
      <c r="K299" s="138"/>
      <c r="L299" s="138"/>
      <c r="M299" s="138"/>
    </row>
    <row r="300" spans="1:13">
      <c r="A300" s="120"/>
      <c r="B300" s="120"/>
      <c r="C300" s="120"/>
      <c r="D300" s="120"/>
      <c r="E300" s="120"/>
      <c r="F300" s="120"/>
      <c r="G300" s="120"/>
      <c r="H300" s="120"/>
      <c r="I300" s="120"/>
      <c r="J300" s="120"/>
      <c r="K300" s="120"/>
      <c r="L300" s="120"/>
      <c r="M300" s="120"/>
    </row>
    <row r="301" spans="1:13">
      <c r="A301" s="138" t="s">
        <v>175</v>
      </c>
      <c r="B301" s="138"/>
      <c r="C301" s="138"/>
      <c r="D301" s="138"/>
      <c r="E301" s="138"/>
      <c r="F301" s="138"/>
      <c r="G301" s="138"/>
      <c r="H301" s="138"/>
      <c r="I301" s="138"/>
      <c r="J301" s="138"/>
      <c r="K301" s="138"/>
      <c r="L301" s="138"/>
      <c r="M301" s="138"/>
    </row>
    <row r="302" spans="1:13">
      <c r="A302" s="138" t="s">
        <v>5</v>
      </c>
      <c r="B302" s="138"/>
      <c r="C302" s="138"/>
      <c r="D302" s="138"/>
      <c r="E302" s="138"/>
      <c r="F302" s="138"/>
      <c r="G302" s="138"/>
      <c r="H302" s="138"/>
      <c r="I302" s="138"/>
      <c r="J302" s="138"/>
      <c r="K302" s="138"/>
      <c r="L302" s="138"/>
      <c r="M302" s="138"/>
    </row>
    <row r="303" spans="1:13">
      <c r="A303" s="137" t="s">
        <v>6</v>
      </c>
      <c r="B303" s="137"/>
      <c r="C303" s="138"/>
      <c r="D303" s="138"/>
      <c r="E303" s="138"/>
      <c r="F303" s="138"/>
      <c r="G303" s="138"/>
      <c r="H303" s="138"/>
      <c r="I303" s="138"/>
      <c r="J303" s="138"/>
      <c r="K303" s="138"/>
      <c r="L303" s="138"/>
      <c r="M303" s="138"/>
    </row>
    <row r="304" spans="1:13">
      <c r="K304" s="1"/>
      <c r="L304" s="69"/>
      <c r="M304" s="8"/>
    </row>
    <row r="305" spans="1:13">
      <c r="C305" s="1" t="s">
        <v>7</v>
      </c>
      <c r="I305" s="9" t="s">
        <v>8</v>
      </c>
      <c r="J305" s="71"/>
      <c r="K305" s="10" t="s">
        <v>9</v>
      </c>
      <c r="L305" s="101"/>
      <c r="M305" s="9" t="s">
        <v>10</v>
      </c>
    </row>
    <row r="306" spans="1:13">
      <c r="A306" s="11" t="s">
        <v>11</v>
      </c>
      <c r="B306" s="67"/>
      <c r="C306" s="1" t="s">
        <v>37</v>
      </c>
      <c r="G306" s="9" t="s">
        <v>12</v>
      </c>
      <c r="H306" s="71"/>
      <c r="I306" s="9" t="s">
        <v>12</v>
      </c>
      <c r="J306" s="71"/>
      <c r="K306" s="9" t="s">
        <v>13</v>
      </c>
      <c r="L306" s="71"/>
      <c r="M306" s="9" t="s">
        <v>13</v>
      </c>
    </row>
    <row r="307" spans="1:13">
      <c r="A307" s="12" t="s">
        <v>14</v>
      </c>
      <c r="B307" s="67"/>
      <c r="C307" s="13" t="s">
        <v>38</v>
      </c>
      <c r="E307" s="14" t="s">
        <v>161</v>
      </c>
      <c r="G307" s="15" t="s">
        <v>16</v>
      </c>
      <c r="H307" s="82"/>
      <c r="I307" s="14" t="s">
        <v>17</v>
      </c>
      <c r="J307" s="71"/>
      <c r="K307" s="15" t="s">
        <v>16</v>
      </c>
      <c r="L307" s="82"/>
      <c r="M307" s="15" t="s">
        <v>16</v>
      </c>
    </row>
    <row r="308" spans="1:13">
      <c r="A308" s="16" t="s">
        <v>18</v>
      </c>
      <c r="B308" s="72"/>
      <c r="C308" s="16" t="s">
        <v>19</v>
      </c>
      <c r="D308" s="72"/>
      <c r="E308" s="16" t="s">
        <v>20</v>
      </c>
      <c r="F308" s="77"/>
      <c r="G308" s="18" t="s">
        <v>21</v>
      </c>
      <c r="H308" s="83"/>
      <c r="I308" s="16" t="s">
        <v>22</v>
      </c>
      <c r="J308" s="72"/>
      <c r="K308" s="18" t="s">
        <v>23</v>
      </c>
      <c r="L308" s="83"/>
      <c r="M308" s="18" t="s">
        <v>39</v>
      </c>
    </row>
    <row r="309" spans="1:13">
      <c r="A309" s="16"/>
      <c r="B309" s="72"/>
      <c r="C309" s="16"/>
      <c r="D309" s="72"/>
      <c r="E309" s="16"/>
      <c r="F309" s="77"/>
      <c r="G309" s="18"/>
      <c r="H309" s="83"/>
      <c r="I309" s="16"/>
      <c r="J309" s="72"/>
      <c r="K309" s="18"/>
      <c r="L309" s="83"/>
      <c r="M309" s="18"/>
    </row>
    <row r="310" spans="1:13">
      <c r="A310" s="9">
        <v>1</v>
      </c>
      <c r="B310" s="71"/>
      <c r="C310" s="9">
        <v>901</v>
      </c>
      <c r="D310" s="71"/>
      <c r="E310" s="1" t="s">
        <v>123</v>
      </c>
      <c r="G310" s="19">
        <v>11159.668039999999</v>
      </c>
      <c r="H310" s="84"/>
      <c r="I310" s="20">
        <v>10559.16541</v>
      </c>
      <c r="J310" s="96"/>
      <c r="K310" s="19">
        <f t="shared" ref="K310:K315" si="37">I310-G310</f>
        <v>-600.50262999999904</v>
      </c>
      <c r="L310" s="84"/>
      <c r="M310" s="21">
        <f t="shared" ref="M310:M315" si="38">K310/G310</f>
        <v>-5.3810079999476318E-2</v>
      </c>
    </row>
    <row r="311" spans="1:13">
      <c r="A311" s="9">
        <f>A310+1</f>
        <v>2</v>
      </c>
      <c r="B311" s="71"/>
      <c r="C311" s="9">
        <v>902</v>
      </c>
      <c r="D311" s="71"/>
      <c r="E311" s="1" t="s">
        <v>124</v>
      </c>
      <c r="G311" s="35">
        <v>28684.625809999998</v>
      </c>
      <c r="H311" s="87"/>
      <c r="I311" s="35">
        <v>30296.462289999999</v>
      </c>
      <c r="J311" s="87"/>
      <c r="K311" s="35">
        <f t="shared" si="37"/>
        <v>1611.8364800000018</v>
      </c>
      <c r="L311" s="87"/>
      <c r="M311" s="21">
        <f t="shared" si="38"/>
        <v>5.6191650910017633E-2</v>
      </c>
    </row>
    <row r="312" spans="1:13">
      <c r="A312" s="9">
        <f t="shared" ref="A312:A315" si="39">A311+1</f>
        <v>3</v>
      </c>
      <c r="B312" s="71"/>
      <c r="C312" s="9">
        <v>903</v>
      </c>
      <c r="D312" s="71"/>
      <c r="E312" s="1" t="s">
        <v>125</v>
      </c>
      <c r="G312" s="35">
        <v>112540.48242</v>
      </c>
      <c r="H312" s="87"/>
      <c r="I312" s="35">
        <v>127255.07829999998</v>
      </c>
      <c r="J312" s="87"/>
      <c r="K312" s="35">
        <f t="shared" si="37"/>
        <v>14714.595879999979</v>
      </c>
      <c r="L312" s="87"/>
      <c r="M312" s="21">
        <f t="shared" si="38"/>
        <v>0.13074935848493388</v>
      </c>
    </row>
    <row r="313" spans="1:13">
      <c r="A313" s="9">
        <f t="shared" si="39"/>
        <v>4</v>
      </c>
      <c r="B313" s="71"/>
      <c r="C313" s="9">
        <v>904</v>
      </c>
      <c r="D313" s="71"/>
      <c r="E313" s="1" t="s">
        <v>126</v>
      </c>
      <c r="G313" s="35">
        <v>15329.8688</v>
      </c>
      <c r="H313" s="87"/>
      <c r="I313" s="35">
        <v>14171.123</v>
      </c>
      <c r="J313" s="87"/>
      <c r="K313" s="35">
        <f t="shared" si="37"/>
        <v>-1158.7458000000006</v>
      </c>
      <c r="L313" s="87"/>
      <c r="M313" s="21">
        <f t="shared" si="38"/>
        <v>-7.5587457082476828E-2</v>
      </c>
    </row>
    <row r="314" spans="1:13">
      <c r="A314" s="9">
        <f t="shared" si="39"/>
        <v>5</v>
      </c>
      <c r="B314" s="71"/>
      <c r="C314" s="9">
        <v>905</v>
      </c>
      <c r="D314" s="71"/>
      <c r="E314" s="1" t="s">
        <v>127</v>
      </c>
      <c r="G314" s="35">
        <v>373.92372999999998</v>
      </c>
      <c r="H314" s="87"/>
      <c r="I314" s="35">
        <v>507.815</v>
      </c>
      <c r="J314" s="87"/>
      <c r="K314" s="35">
        <f t="shared" si="37"/>
        <v>133.89127000000002</v>
      </c>
      <c r="L314" s="87"/>
      <c r="M314" s="21">
        <f t="shared" si="38"/>
        <v>0.35807106973392683</v>
      </c>
    </row>
    <row r="315" spans="1:13">
      <c r="A315" s="9">
        <f t="shared" si="39"/>
        <v>6</v>
      </c>
      <c r="B315" s="71"/>
      <c r="E315" s="33" t="s">
        <v>170</v>
      </c>
      <c r="G315" s="53">
        <f>SUM(G310:G314)</f>
        <v>168088.56880000001</v>
      </c>
      <c r="H315" s="58"/>
      <c r="I315" s="54">
        <f>SUM(I310:I314)</f>
        <v>182789.64399999997</v>
      </c>
      <c r="J315" s="59"/>
      <c r="K315" s="53">
        <f t="shared" si="37"/>
        <v>14701.075199999963</v>
      </c>
      <c r="L315" s="58"/>
      <c r="M315" s="55">
        <f t="shared" si="38"/>
        <v>8.746029135087717E-2</v>
      </c>
    </row>
    <row r="316" spans="1:13">
      <c r="A316" s="9"/>
      <c r="B316" s="71"/>
      <c r="E316" s="33"/>
      <c r="G316" s="58"/>
      <c r="H316" s="58"/>
      <c r="I316" s="59"/>
      <c r="J316" s="59"/>
      <c r="K316" s="58"/>
      <c r="L316" s="58"/>
      <c r="M316" s="21"/>
    </row>
    <row r="317" spans="1:13">
      <c r="A317" s="9"/>
      <c r="B317" s="71"/>
      <c r="E317" s="33"/>
      <c r="G317" s="58"/>
      <c r="H317" s="58"/>
      <c r="I317" s="59"/>
      <c r="J317" s="59"/>
      <c r="K317" s="58"/>
      <c r="L317" s="58"/>
      <c r="M317" s="21"/>
    </row>
    <row r="318" spans="1:13">
      <c r="A318" s="9">
        <f>A315+1</f>
        <v>7</v>
      </c>
      <c r="B318" s="71"/>
      <c r="C318" s="91">
        <v>903</v>
      </c>
      <c r="D318" s="100"/>
      <c r="E318" s="32" t="s">
        <v>125</v>
      </c>
      <c r="K318" s="118">
        <f>K312</f>
        <v>14714.595879999979</v>
      </c>
      <c r="L318" s="69"/>
      <c r="M318" s="119">
        <f>M312</f>
        <v>0.13074935848493388</v>
      </c>
    </row>
    <row r="319" spans="1:13" ht="48" customHeight="1">
      <c r="E319" s="136" t="s">
        <v>159</v>
      </c>
      <c r="F319" s="136"/>
      <c r="G319" s="136"/>
      <c r="H319" s="136"/>
      <c r="I319" s="136"/>
      <c r="J319" s="136"/>
      <c r="K319" s="136"/>
      <c r="L319" s="136"/>
      <c r="M319" s="136"/>
    </row>
    <row r="320" spans="1:13">
      <c r="K320" s="1"/>
      <c r="L320" s="69"/>
      <c r="M320" s="1"/>
    </row>
    <row r="321" spans="1:13">
      <c r="A321" s="9"/>
      <c r="B321" s="71"/>
      <c r="E321" s="33"/>
      <c r="G321" s="58"/>
      <c r="H321" s="58"/>
      <c r="I321" s="59"/>
      <c r="J321" s="59"/>
      <c r="K321" s="58"/>
      <c r="L321" s="58"/>
      <c r="M321" s="21"/>
    </row>
    <row r="322" spans="1:13">
      <c r="A322" s="138" t="s">
        <v>0</v>
      </c>
      <c r="B322" s="138"/>
      <c r="C322" s="138"/>
      <c r="D322" s="138"/>
      <c r="E322" s="138"/>
      <c r="F322" s="138"/>
      <c r="G322" s="138"/>
      <c r="H322" s="138"/>
      <c r="I322" s="138"/>
      <c r="J322" s="138"/>
      <c r="K322" s="138"/>
      <c r="L322" s="138"/>
      <c r="M322" s="138"/>
    </row>
    <row r="323" spans="1:13">
      <c r="A323" s="120"/>
      <c r="B323" s="120"/>
      <c r="C323" s="120"/>
      <c r="D323" s="120"/>
      <c r="E323" s="120"/>
      <c r="F323" s="120"/>
      <c r="G323" s="120"/>
      <c r="H323" s="120"/>
      <c r="I323" s="120"/>
      <c r="J323" s="120"/>
      <c r="K323" s="120"/>
      <c r="L323" s="120"/>
      <c r="M323" s="120"/>
    </row>
    <row r="324" spans="1:13">
      <c r="A324" s="138" t="s">
        <v>176</v>
      </c>
      <c r="B324" s="138"/>
      <c r="C324" s="138"/>
      <c r="D324" s="138"/>
      <c r="E324" s="138"/>
      <c r="F324" s="138"/>
      <c r="G324" s="138"/>
      <c r="H324" s="138"/>
      <c r="I324" s="138"/>
      <c r="J324" s="138"/>
      <c r="K324" s="138"/>
      <c r="L324" s="138"/>
      <c r="M324" s="138"/>
    </row>
    <row r="325" spans="1:13">
      <c r="A325" s="138" t="s">
        <v>5</v>
      </c>
      <c r="B325" s="138"/>
      <c r="C325" s="138"/>
      <c r="D325" s="138"/>
      <c r="E325" s="138"/>
      <c r="F325" s="138"/>
      <c r="G325" s="138"/>
      <c r="H325" s="138"/>
      <c r="I325" s="138"/>
      <c r="J325" s="138"/>
      <c r="K325" s="138"/>
      <c r="L325" s="138"/>
      <c r="M325" s="138"/>
    </row>
    <row r="326" spans="1:13">
      <c r="A326" s="137" t="s">
        <v>6</v>
      </c>
      <c r="B326" s="137"/>
      <c r="C326" s="138"/>
      <c r="D326" s="138"/>
      <c r="E326" s="138"/>
      <c r="F326" s="138"/>
      <c r="G326" s="138"/>
      <c r="H326" s="138"/>
      <c r="I326" s="138"/>
      <c r="J326" s="138"/>
      <c r="K326" s="138"/>
      <c r="L326" s="138"/>
      <c r="M326" s="138"/>
    </row>
    <row r="327" spans="1:13">
      <c r="K327" s="1"/>
      <c r="L327" s="69"/>
      <c r="M327" s="8"/>
    </row>
    <row r="328" spans="1:13">
      <c r="C328" s="1" t="s">
        <v>7</v>
      </c>
      <c r="I328" s="9" t="s">
        <v>8</v>
      </c>
      <c r="J328" s="71"/>
      <c r="K328" s="10" t="s">
        <v>9</v>
      </c>
      <c r="L328" s="101"/>
      <c r="M328" s="9" t="s">
        <v>10</v>
      </c>
    </row>
    <row r="329" spans="1:13">
      <c r="A329" s="11" t="s">
        <v>11</v>
      </c>
      <c r="B329" s="67"/>
      <c r="C329" s="1" t="s">
        <v>37</v>
      </c>
      <c r="G329" s="9" t="s">
        <v>12</v>
      </c>
      <c r="H329" s="71"/>
      <c r="I329" s="9" t="s">
        <v>12</v>
      </c>
      <c r="J329" s="71"/>
      <c r="K329" s="9" t="s">
        <v>13</v>
      </c>
      <c r="L329" s="71"/>
      <c r="M329" s="9" t="s">
        <v>13</v>
      </c>
    </row>
    <row r="330" spans="1:13">
      <c r="A330" s="12" t="s">
        <v>14</v>
      </c>
      <c r="B330" s="67"/>
      <c r="C330" s="13" t="s">
        <v>38</v>
      </c>
      <c r="E330" s="14" t="s">
        <v>15</v>
      </c>
      <c r="G330" s="15" t="s">
        <v>16</v>
      </c>
      <c r="H330" s="82"/>
      <c r="I330" s="14" t="s">
        <v>17</v>
      </c>
      <c r="J330" s="71"/>
      <c r="K330" s="15" t="s">
        <v>16</v>
      </c>
      <c r="L330" s="82"/>
      <c r="M330" s="15" t="s">
        <v>16</v>
      </c>
    </row>
    <row r="331" spans="1:13">
      <c r="A331" s="16" t="s">
        <v>18</v>
      </c>
      <c r="B331" s="72"/>
      <c r="C331" s="16" t="s">
        <v>19</v>
      </c>
      <c r="D331" s="72"/>
      <c r="E331" s="16" t="s">
        <v>20</v>
      </c>
      <c r="F331" s="77"/>
      <c r="G331" s="18" t="s">
        <v>21</v>
      </c>
      <c r="H331" s="83"/>
      <c r="I331" s="16" t="s">
        <v>22</v>
      </c>
      <c r="J331" s="72"/>
      <c r="K331" s="18" t="s">
        <v>23</v>
      </c>
      <c r="L331" s="83"/>
      <c r="M331" s="18" t="s">
        <v>39</v>
      </c>
    </row>
    <row r="332" spans="1:13">
      <c r="A332" s="16"/>
      <c r="B332" s="72"/>
      <c r="C332" s="16"/>
      <c r="D332" s="72"/>
      <c r="E332" s="16"/>
      <c r="F332" s="77"/>
      <c r="G332" s="18"/>
      <c r="H332" s="83"/>
      <c r="I332" s="16"/>
      <c r="J332" s="72"/>
      <c r="K332" s="18"/>
      <c r="L332" s="83"/>
      <c r="M332" s="18"/>
    </row>
    <row r="333" spans="1:13">
      <c r="A333" s="9">
        <f>A318+1</f>
        <v>8</v>
      </c>
      <c r="B333" s="71"/>
      <c r="C333" s="9">
        <v>908</v>
      </c>
      <c r="D333" s="71"/>
      <c r="E333" s="1" t="s">
        <v>128</v>
      </c>
      <c r="G333" s="19">
        <v>86281.194850000014</v>
      </c>
      <c r="H333" s="84"/>
      <c r="I333" s="20">
        <v>100969.90218999999</v>
      </c>
      <c r="J333" s="96"/>
      <c r="K333" s="19">
        <f>I333-G333</f>
        <v>14688.707339999979</v>
      </c>
      <c r="L333" s="84"/>
      <c r="M333" s="21">
        <f>K333/G333</f>
        <v>0.1702422800882199</v>
      </c>
    </row>
    <row r="334" spans="1:13">
      <c r="A334" s="9">
        <f>A333+1</f>
        <v>9</v>
      </c>
      <c r="B334" s="71"/>
      <c r="C334" s="9">
        <v>909</v>
      </c>
      <c r="D334" s="71"/>
      <c r="E334" s="1" t="s">
        <v>129</v>
      </c>
      <c r="G334" s="35">
        <v>1055.99118</v>
      </c>
      <c r="H334" s="87"/>
      <c r="I334" s="35">
        <v>1051.3887999999999</v>
      </c>
      <c r="J334" s="87"/>
      <c r="K334" s="35">
        <f>I334-G334</f>
        <v>-4.6023800000000392</v>
      </c>
      <c r="L334" s="87"/>
      <c r="M334" s="21">
        <f>K334/G334</f>
        <v>-4.3583507960739207E-3</v>
      </c>
    </row>
    <row r="335" spans="1:13">
      <c r="A335" s="9">
        <f t="shared" ref="A335" si="40">A334+1</f>
        <v>10</v>
      </c>
      <c r="B335" s="71"/>
      <c r="C335" s="9">
        <v>910</v>
      </c>
      <c r="D335" s="71"/>
      <c r="E335" s="1" t="s">
        <v>130</v>
      </c>
      <c r="G335" s="35">
        <v>3123.2923899999996</v>
      </c>
      <c r="H335" s="87"/>
      <c r="I335" s="35">
        <v>3002.2790099999997</v>
      </c>
      <c r="J335" s="87"/>
      <c r="K335" s="35">
        <f>I335-G335</f>
        <v>-121.01337999999987</v>
      </c>
      <c r="L335" s="87"/>
      <c r="M335" s="21">
        <f>K335/G335</f>
        <v>-3.8745453479621189E-2</v>
      </c>
    </row>
    <row r="336" spans="1:13">
      <c r="A336" s="9"/>
      <c r="B336" s="71"/>
      <c r="C336" s="9"/>
      <c r="D336" s="71"/>
      <c r="E336" s="61" t="s">
        <v>173</v>
      </c>
      <c r="G336" s="35"/>
      <c r="H336" s="87"/>
      <c r="I336" s="35"/>
      <c r="J336" s="87"/>
      <c r="K336" s="35"/>
      <c r="L336" s="87"/>
      <c r="M336" s="21"/>
    </row>
    <row r="337" spans="1:13">
      <c r="A337" s="9">
        <f>A335+1</f>
        <v>11</v>
      </c>
      <c r="B337" s="71"/>
      <c r="E337" s="33" t="s">
        <v>174</v>
      </c>
      <c r="G337" s="53">
        <f>SUM(G333:G335)</f>
        <v>90460.478420000014</v>
      </c>
      <c r="H337" s="58"/>
      <c r="I337" s="54">
        <f>SUM(I333:I335)</f>
        <v>105023.56999999999</v>
      </c>
      <c r="J337" s="59"/>
      <c r="K337" s="53">
        <f>I337-G337</f>
        <v>14563.091579999978</v>
      </c>
      <c r="L337" s="58"/>
      <c r="M337" s="55">
        <f>K337/G337</f>
        <v>0.1609884430677542</v>
      </c>
    </row>
    <row r="338" spans="1:13">
      <c r="A338" s="9"/>
      <c r="B338" s="71"/>
      <c r="E338" s="61"/>
      <c r="G338" s="58"/>
      <c r="H338" s="58"/>
      <c r="I338" s="59"/>
      <c r="J338" s="59"/>
      <c r="K338" s="58"/>
      <c r="L338" s="58"/>
      <c r="M338" s="108"/>
    </row>
    <row r="339" spans="1:13">
      <c r="K339" s="43"/>
      <c r="L339" s="89"/>
      <c r="M339" s="8"/>
    </row>
    <row r="340" spans="1:13">
      <c r="A340" s="9">
        <f>A337+1</f>
        <v>12</v>
      </c>
      <c r="B340" s="71"/>
      <c r="C340" s="120">
        <v>908</v>
      </c>
      <c r="D340" s="106"/>
      <c r="E340" s="32" t="s">
        <v>128</v>
      </c>
      <c r="K340" s="118">
        <f>K333</f>
        <v>14688.707339999979</v>
      </c>
      <c r="L340" s="89"/>
      <c r="M340" s="8">
        <f>M333</f>
        <v>0.1702422800882199</v>
      </c>
    </row>
    <row r="341" spans="1:13" ht="47.25" customHeight="1">
      <c r="E341" s="136" t="s">
        <v>131</v>
      </c>
      <c r="F341" s="136"/>
      <c r="G341" s="136"/>
      <c r="H341" s="136"/>
      <c r="I341" s="136"/>
      <c r="J341" s="136"/>
      <c r="K341" s="136"/>
      <c r="L341" s="136"/>
      <c r="M341" s="136"/>
    </row>
    <row r="342" spans="1:13">
      <c r="K342" s="43"/>
      <c r="L342" s="89"/>
      <c r="M342" s="8"/>
    </row>
    <row r="343" spans="1:13">
      <c r="I343" s="2"/>
      <c r="J343" s="75"/>
      <c r="K343" s="2"/>
      <c r="L343" s="75"/>
      <c r="M343" s="2"/>
    </row>
    <row r="344" spans="1:13">
      <c r="A344" s="138" t="s">
        <v>132</v>
      </c>
      <c r="B344" s="138"/>
      <c r="C344" s="138"/>
      <c r="D344" s="138"/>
      <c r="E344" s="138"/>
      <c r="F344" s="138"/>
      <c r="G344" s="138"/>
      <c r="H344" s="138"/>
      <c r="I344" s="138"/>
      <c r="J344" s="138"/>
      <c r="K344" s="138"/>
      <c r="L344" s="138"/>
      <c r="M344" s="138"/>
    </row>
    <row r="345" spans="1:13">
      <c r="A345" s="120"/>
      <c r="B345" s="120"/>
      <c r="C345" s="120"/>
      <c r="D345" s="120"/>
      <c r="E345" s="120"/>
      <c r="F345" s="120"/>
      <c r="G345" s="120"/>
      <c r="H345" s="120"/>
      <c r="I345" s="120"/>
      <c r="J345" s="120"/>
      <c r="K345" s="120"/>
      <c r="L345" s="120"/>
      <c r="M345" s="120"/>
    </row>
    <row r="346" spans="1:13">
      <c r="A346" s="138" t="s">
        <v>5</v>
      </c>
      <c r="B346" s="138"/>
      <c r="C346" s="138"/>
      <c r="D346" s="138"/>
      <c r="E346" s="138"/>
      <c r="F346" s="138"/>
      <c r="G346" s="138"/>
      <c r="H346" s="138"/>
      <c r="I346" s="138"/>
      <c r="J346" s="138"/>
      <c r="K346" s="138"/>
      <c r="L346" s="138"/>
      <c r="M346" s="138"/>
    </row>
    <row r="347" spans="1:13">
      <c r="A347" s="137" t="s">
        <v>6</v>
      </c>
      <c r="B347" s="137"/>
      <c r="C347" s="138"/>
      <c r="D347" s="138"/>
      <c r="E347" s="138"/>
      <c r="F347" s="138"/>
      <c r="G347" s="138"/>
      <c r="H347" s="138"/>
      <c r="I347" s="138"/>
      <c r="J347" s="138"/>
      <c r="K347" s="138"/>
      <c r="L347" s="138"/>
      <c r="M347" s="138"/>
    </row>
    <row r="348" spans="1:13">
      <c r="A348" s="48"/>
      <c r="B348" s="74"/>
      <c r="C348" s="2"/>
      <c r="D348" s="75"/>
      <c r="E348" s="2"/>
      <c r="F348" s="75"/>
      <c r="G348" s="2"/>
      <c r="H348" s="75"/>
      <c r="I348" s="2"/>
      <c r="J348" s="75"/>
      <c r="K348" s="2"/>
      <c r="L348" s="75"/>
      <c r="M348" s="62"/>
    </row>
    <row r="349" spans="1:13">
      <c r="C349" s="1" t="s">
        <v>7</v>
      </c>
      <c r="I349" s="9" t="s">
        <v>8</v>
      </c>
      <c r="J349" s="71"/>
      <c r="K349" s="10" t="s">
        <v>9</v>
      </c>
      <c r="L349" s="101"/>
      <c r="M349" s="9" t="s">
        <v>10</v>
      </c>
    </row>
    <row r="350" spans="1:13">
      <c r="A350" s="11" t="s">
        <v>11</v>
      </c>
      <c r="B350" s="67"/>
      <c r="C350" s="1" t="s">
        <v>37</v>
      </c>
      <c r="G350" s="9" t="s">
        <v>12</v>
      </c>
      <c r="H350" s="71"/>
      <c r="I350" s="9" t="s">
        <v>12</v>
      </c>
      <c r="J350" s="71"/>
      <c r="K350" s="9" t="s">
        <v>13</v>
      </c>
      <c r="L350" s="71"/>
      <c r="M350" s="9" t="s">
        <v>13</v>
      </c>
    </row>
    <row r="351" spans="1:13">
      <c r="A351" s="12" t="s">
        <v>14</v>
      </c>
      <c r="B351" s="67"/>
      <c r="C351" s="13" t="s">
        <v>38</v>
      </c>
      <c r="E351" s="14" t="s">
        <v>161</v>
      </c>
      <c r="G351" s="15" t="s">
        <v>16</v>
      </c>
      <c r="H351" s="82"/>
      <c r="I351" s="14" t="s">
        <v>17</v>
      </c>
      <c r="J351" s="71"/>
      <c r="K351" s="15" t="s">
        <v>16</v>
      </c>
      <c r="L351" s="82"/>
      <c r="M351" s="15" t="s">
        <v>16</v>
      </c>
    </row>
    <row r="352" spans="1:13">
      <c r="A352" s="16" t="s">
        <v>18</v>
      </c>
      <c r="B352" s="72"/>
      <c r="C352" s="16" t="s">
        <v>19</v>
      </c>
      <c r="D352" s="72"/>
      <c r="E352" s="16" t="s">
        <v>20</v>
      </c>
      <c r="F352" s="77"/>
      <c r="G352" s="18" t="s">
        <v>21</v>
      </c>
      <c r="H352" s="83"/>
      <c r="I352" s="16" t="s">
        <v>22</v>
      </c>
      <c r="J352" s="72"/>
      <c r="K352" s="18" t="s">
        <v>23</v>
      </c>
      <c r="L352" s="83"/>
      <c r="M352" s="18" t="s">
        <v>39</v>
      </c>
    </row>
    <row r="353" spans="1:13">
      <c r="A353" s="16"/>
      <c r="B353" s="72"/>
      <c r="C353" s="16"/>
      <c r="D353" s="72"/>
      <c r="E353" s="16"/>
      <c r="F353" s="77"/>
      <c r="G353" s="18"/>
      <c r="H353" s="83"/>
      <c r="I353" s="16"/>
      <c r="J353" s="72"/>
      <c r="K353" s="18"/>
      <c r="L353" s="83"/>
      <c r="M353" s="18"/>
    </row>
    <row r="354" spans="1:13">
      <c r="A354" s="9">
        <f>A340+1</f>
        <v>13</v>
      </c>
      <c r="B354" s="71"/>
      <c r="C354" s="9">
        <v>912</v>
      </c>
      <c r="D354" s="71"/>
      <c r="E354" s="1" t="s">
        <v>133</v>
      </c>
      <c r="G354" s="19">
        <v>41852.371769999998</v>
      </c>
      <c r="H354" s="84"/>
      <c r="I354" s="20">
        <v>43154.224690000003</v>
      </c>
      <c r="J354" s="96"/>
      <c r="K354" s="19">
        <f>I354-G354</f>
        <v>1301.8529200000048</v>
      </c>
      <c r="L354" s="84"/>
      <c r="M354" s="21">
        <f>K354/G354</f>
        <v>3.110583379012178E-2</v>
      </c>
    </row>
    <row r="355" spans="1:13">
      <c r="A355" s="9">
        <f>A354+1</f>
        <v>14</v>
      </c>
      <c r="B355" s="71"/>
      <c r="C355" s="9">
        <v>916</v>
      </c>
      <c r="D355" s="71"/>
      <c r="E355" s="1" t="s">
        <v>134</v>
      </c>
      <c r="G355" s="35">
        <v>752.67680000000007</v>
      </c>
      <c r="H355" s="87"/>
      <c r="I355" s="35">
        <v>800.01198999999997</v>
      </c>
      <c r="J355" s="87"/>
      <c r="K355" s="35">
        <f>I355-G355</f>
        <v>47.335189999999898</v>
      </c>
      <c r="L355" s="87"/>
      <c r="M355" s="21">
        <f>K355/G355</f>
        <v>6.288913116493014E-2</v>
      </c>
    </row>
    <row r="356" spans="1:13">
      <c r="A356" s="9">
        <f>A355+1</f>
        <v>15</v>
      </c>
      <c r="B356" s="71"/>
      <c r="E356" s="33" t="s">
        <v>171</v>
      </c>
      <c r="G356" s="53">
        <f>SUM(G354:G355)</f>
        <v>42605.048569999999</v>
      </c>
      <c r="H356" s="58"/>
      <c r="I356" s="54">
        <f>SUM(I354:I355)</f>
        <v>43954.236680000002</v>
      </c>
      <c r="J356" s="59"/>
      <c r="K356" s="53">
        <f>I356-G356</f>
        <v>1349.1881100000028</v>
      </c>
      <c r="L356" s="58"/>
      <c r="M356" s="55">
        <f>K356/G356</f>
        <v>3.1667329466443156E-2</v>
      </c>
    </row>
    <row r="357" spans="1:13">
      <c r="A357" s="9"/>
      <c r="B357" s="71"/>
      <c r="E357" s="33"/>
      <c r="G357" s="58"/>
      <c r="H357" s="58"/>
      <c r="I357" s="59"/>
      <c r="J357" s="59"/>
      <c r="K357" s="58"/>
      <c r="L357" s="58"/>
      <c r="M357" s="21"/>
    </row>
    <row r="358" spans="1:13">
      <c r="A358" s="9"/>
      <c r="B358" s="71"/>
      <c r="E358" s="33"/>
      <c r="G358" s="58"/>
      <c r="H358" s="58"/>
      <c r="I358" s="59"/>
      <c r="J358" s="59"/>
      <c r="K358" s="58"/>
      <c r="L358" s="58"/>
      <c r="M358" s="21"/>
    </row>
    <row r="359" spans="1:13">
      <c r="A359" s="138" t="s">
        <v>0</v>
      </c>
      <c r="B359" s="138"/>
      <c r="C359" s="138"/>
      <c r="D359" s="138"/>
      <c r="E359" s="138"/>
      <c r="F359" s="138"/>
      <c r="G359" s="138"/>
      <c r="H359" s="138"/>
      <c r="I359" s="138"/>
      <c r="J359" s="138"/>
      <c r="K359" s="138"/>
      <c r="L359" s="138"/>
      <c r="M359" s="138"/>
    </row>
    <row r="360" spans="1:13">
      <c r="A360" s="120"/>
      <c r="B360" s="120"/>
      <c r="C360" s="120"/>
      <c r="D360" s="120"/>
      <c r="E360" s="120"/>
      <c r="F360" s="120"/>
      <c r="G360" s="120"/>
      <c r="H360" s="120"/>
      <c r="I360" s="120"/>
      <c r="J360" s="120"/>
      <c r="K360" s="120"/>
      <c r="L360" s="120"/>
      <c r="M360" s="120"/>
    </row>
    <row r="361" spans="1:13">
      <c r="A361" s="138" t="s">
        <v>135</v>
      </c>
      <c r="B361" s="138"/>
      <c r="C361" s="138"/>
      <c r="D361" s="138"/>
      <c r="E361" s="138"/>
      <c r="F361" s="138"/>
      <c r="G361" s="138"/>
      <c r="H361" s="138"/>
      <c r="I361" s="138"/>
      <c r="J361" s="138"/>
      <c r="K361" s="138"/>
      <c r="L361" s="138"/>
      <c r="M361" s="138"/>
    </row>
    <row r="362" spans="1:13">
      <c r="A362" s="138" t="s">
        <v>5</v>
      </c>
      <c r="B362" s="138"/>
      <c r="C362" s="138"/>
      <c r="D362" s="138"/>
      <c r="E362" s="138"/>
      <c r="F362" s="138"/>
      <c r="G362" s="138"/>
      <c r="H362" s="138"/>
      <c r="I362" s="138"/>
      <c r="J362" s="138"/>
      <c r="K362" s="138"/>
      <c r="L362" s="138"/>
      <c r="M362" s="138"/>
    </row>
    <row r="363" spans="1:13">
      <c r="A363" s="137" t="s">
        <v>6</v>
      </c>
      <c r="B363" s="137"/>
      <c r="C363" s="138"/>
      <c r="D363" s="138"/>
      <c r="E363" s="138"/>
      <c r="F363" s="138"/>
      <c r="G363" s="138"/>
      <c r="H363" s="138"/>
      <c r="I363" s="138"/>
      <c r="J363" s="138"/>
      <c r="K363" s="138"/>
      <c r="L363" s="138"/>
      <c r="M363" s="138"/>
    </row>
    <row r="364" spans="1:13">
      <c r="K364" s="1"/>
      <c r="L364" s="69"/>
      <c r="M364" s="8"/>
    </row>
    <row r="365" spans="1:13">
      <c r="C365" s="1" t="s">
        <v>7</v>
      </c>
      <c r="I365" s="9" t="s">
        <v>8</v>
      </c>
      <c r="J365" s="71"/>
      <c r="K365" s="10" t="s">
        <v>9</v>
      </c>
      <c r="L365" s="101"/>
      <c r="M365" s="9" t="s">
        <v>10</v>
      </c>
    </row>
    <row r="366" spans="1:13">
      <c r="A366" s="11" t="s">
        <v>11</v>
      </c>
      <c r="B366" s="67"/>
      <c r="C366" s="1" t="s">
        <v>37</v>
      </c>
      <c r="G366" s="9" t="s">
        <v>12</v>
      </c>
      <c r="H366" s="71"/>
      <c r="I366" s="9" t="s">
        <v>12</v>
      </c>
      <c r="J366" s="71"/>
      <c r="K366" s="9" t="s">
        <v>13</v>
      </c>
      <c r="L366" s="71"/>
      <c r="M366" s="9" t="s">
        <v>13</v>
      </c>
    </row>
    <row r="367" spans="1:13">
      <c r="A367" s="12" t="s">
        <v>14</v>
      </c>
      <c r="B367" s="67"/>
      <c r="C367" s="13" t="s">
        <v>38</v>
      </c>
      <c r="E367" s="14" t="s">
        <v>161</v>
      </c>
      <c r="G367" s="15" t="s">
        <v>16</v>
      </c>
      <c r="H367" s="82"/>
      <c r="I367" s="14" t="s">
        <v>17</v>
      </c>
      <c r="J367" s="71"/>
      <c r="K367" s="15" t="s">
        <v>16</v>
      </c>
      <c r="L367" s="82"/>
      <c r="M367" s="15" t="s">
        <v>16</v>
      </c>
    </row>
    <row r="368" spans="1:13">
      <c r="A368" s="16" t="s">
        <v>18</v>
      </c>
      <c r="B368" s="72"/>
      <c r="C368" s="16" t="s">
        <v>19</v>
      </c>
      <c r="D368" s="72"/>
      <c r="E368" s="16" t="s">
        <v>20</v>
      </c>
      <c r="F368" s="77"/>
      <c r="G368" s="18" t="s">
        <v>21</v>
      </c>
      <c r="H368" s="83"/>
      <c r="I368" s="16" t="s">
        <v>22</v>
      </c>
      <c r="J368" s="72"/>
      <c r="K368" s="18" t="s">
        <v>23</v>
      </c>
      <c r="L368" s="83"/>
      <c r="M368" s="18" t="s">
        <v>39</v>
      </c>
    </row>
    <row r="369" spans="1:13">
      <c r="A369" s="16"/>
      <c r="B369" s="72"/>
      <c r="C369" s="16"/>
      <c r="D369" s="72"/>
      <c r="E369" s="16"/>
      <c r="F369" s="77"/>
      <c r="G369" s="18"/>
      <c r="H369" s="83"/>
      <c r="I369" s="16"/>
      <c r="J369" s="72"/>
      <c r="K369" s="18"/>
      <c r="L369" s="83"/>
      <c r="M369" s="18"/>
    </row>
    <row r="370" spans="1:13">
      <c r="A370" s="9">
        <v>1</v>
      </c>
      <c r="B370" s="71"/>
      <c r="C370" s="9">
        <v>920</v>
      </c>
      <c r="D370" s="71"/>
      <c r="E370" s="1" t="s">
        <v>136</v>
      </c>
      <c r="G370" s="19">
        <v>63395.63012999999</v>
      </c>
      <c r="H370" s="84"/>
      <c r="I370" s="20">
        <v>70169.046140000006</v>
      </c>
      <c r="J370" s="96"/>
      <c r="K370" s="19">
        <f>I370-G370</f>
        <v>6773.4160100000154</v>
      </c>
      <c r="L370" s="84"/>
      <c r="M370" s="21">
        <f>K370/G370</f>
        <v>0.10684357890457673</v>
      </c>
    </row>
    <row r="371" spans="1:13">
      <c r="A371" s="9">
        <f>A370+1</f>
        <v>2</v>
      </c>
      <c r="B371" s="71"/>
      <c r="C371" s="9">
        <v>921</v>
      </c>
      <c r="D371" s="71"/>
      <c r="E371" s="1" t="s">
        <v>137</v>
      </c>
      <c r="G371" s="35">
        <v>20246.076559999998</v>
      </c>
      <c r="H371" s="87"/>
      <c r="I371" s="35">
        <v>19979.23575</v>
      </c>
      <c r="J371" s="87"/>
      <c r="K371" s="35">
        <f t="shared" ref="K371:K382" si="41">I371-G371</f>
        <v>-266.84080999999787</v>
      </c>
      <c r="L371" s="87"/>
      <c r="M371" s="21">
        <f t="shared" ref="M371:M382" si="42">K371/G371</f>
        <v>-1.3179877553520321E-2</v>
      </c>
    </row>
    <row r="372" spans="1:13">
      <c r="A372" s="9">
        <f>A371+1</f>
        <v>3</v>
      </c>
      <c r="B372" s="71"/>
      <c r="C372" s="9">
        <v>922</v>
      </c>
      <c r="D372" s="71"/>
      <c r="E372" s="1" t="s">
        <v>138</v>
      </c>
      <c r="G372" s="35">
        <v>-6167.5023699999992</v>
      </c>
      <c r="H372" s="87"/>
      <c r="I372" s="35">
        <v>-5766.1059500000001</v>
      </c>
      <c r="J372" s="87"/>
      <c r="K372" s="35">
        <f t="shared" si="41"/>
        <v>401.39641999999913</v>
      </c>
      <c r="L372" s="87"/>
      <c r="M372" s="21">
        <f t="shared" si="42"/>
        <v>-6.5082491407295426E-2</v>
      </c>
    </row>
    <row r="373" spans="1:13">
      <c r="A373" s="9">
        <f t="shared" ref="A373:A383" si="43">A372+1</f>
        <v>4</v>
      </c>
      <c r="B373" s="71"/>
      <c r="C373" s="9">
        <v>923</v>
      </c>
      <c r="D373" s="71"/>
      <c r="E373" s="1" t="s">
        <v>139</v>
      </c>
      <c r="G373" s="35">
        <v>85723.850440000009</v>
      </c>
      <c r="H373" s="87"/>
      <c r="I373" s="35">
        <v>90109.290609999996</v>
      </c>
      <c r="J373" s="87"/>
      <c r="K373" s="35">
        <f t="shared" si="41"/>
        <v>4385.4401699999871</v>
      </c>
      <c r="L373" s="87"/>
      <c r="M373" s="21">
        <f t="shared" si="42"/>
        <v>5.115776003399955E-2</v>
      </c>
    </row>
    <row r="374" spans="1:13">
      <c r="A374" s="9">
        <f t="shared" si="43"/>
        <v>5</v>
      </c>
      <c r="B374" s="71"/>
      <c r="C374" s="9">
        <v>924</v>
      </c>
      <c r="D374" s="71"/>
      <c r="E374" s="1" t="s">
        <v>140</v>
      </c>
      <c r="G374" s="35">
        <v>238195.19142000002</v>
      </c>
      <c r="H374" s="87"/>
      <c r="I374" s="35">
        <v>149776.18699999998</v>
      </c>
      <c r="J374" s="87"/>
      <c r="K374" s="35">
        <f t="shared" si="41"/>
        <v>-88419.004420000041</v>
      </c>
      <c r="L374" s="87"/>
      <c r="M374" s="21">
        <f t="shared" si="42"/>
        <v>-0.37120398565936774</v>
      </c>
    </row>
    <row r="375" spans="1:13">
      <c r="A375" s="9">
        <f t="shared" si="43"/>
        <v>6</v>
      </c>
      <c r="B375" s="71"/>
      <c r="C375" s="9">
        <v>925</v>
      </c>
      <c r="D375" s="71"/>
      <c r="E375" s="1" t="s">
        <v>141</v>
      </c>
      <c r="G375" s="35">
        <v>43222.428039999999</v>
      </c>
      <c r="H375" s="87"/>
      <c r="I375" s="35">
        <v>26785.848839999999</v>
      </c>
      <c r="J375" s="87"/>
      <c r="K375" s="35">
        <f>I375-G375</f>
        <v>-16436.5792</v>
      </c>
      <c r="L375" s="87"/>
      <c r="M375" s="21">
        <f t="shared" si="42"/>
        <v>-0.3802789418676073</v>
      </c>
    </row>
    <row r="376" spans="1:13">
      <c r="A376" s="9">
        <f t="shared" si="43"/>
        <v>7</v>
      </c>
      <c r="B376" s="71"/>
      <c r="C376" s="9">
        <v>926</v>
      </c>
      <c r="D376" s="71"/>
      <c r="E376" s="1" t="s">
        <v>142</v>
      </c>
      <c r="G376" s="63">
        <v>-35385.429240000056</v>
      </c>
      <c r="H376" s="92"/>
      <c r="I376" s="63">
        <v>-62053.940659999993</v>
      </c>
      <c r="J376" s="92"/>
      <c r="K376" s="35">
        <f t="shared" si="41"/>
        <v>-26668.511419999937</v>
      </c>
      <c r="L376" s="87"/>
      <c r="M376" s="21">
        <f t="shared" si="42"/>
        <v>0.75365798840878762</v>
      </c>
    </row>
    <row r="377" spans="1:13">
      <c r="A377" s="9">
        <f t="shared" si="43"/>
        <v>8</v>
      </c>
      <c r="B377" s="71"/>
      <c r="C377" s="9">
        <v>407</v>
      </c>
      <c r="D377" s="71"/>
      <c r="E377" s="1" t="s">
        <v>143</v>
      </c>
      <c r="G377" s="63">
        <v>1241.06395</v>
      </c>
      <c r="H377" s="92"/>
      <c r="I377" s="63">
        <v>517.11</v>
      </c>
      <c r="J377" s="92"/>
      <c r="K377" s="35">
        <f t="shared" si="41"/>
        <v>-723.95394999999996</v>
      </c>
      <c r="L377" s="87"/>
      <c r="M377" s="21">
        <f t="shared" si="42"/>
        <v>-0.58333331654666143</v>
      </c>
    </row>
    <row r="378" spans="1:13">
      <c r="A378" s="9">
        <f t="shared" si="43"/>
        <v>9</v>
      </c>
      <c r="B378" s="71"/>
      <c r="C378" s="9">
        <v>928</v>
      </c>
      <c r="D378" s="71"/>
      <c r="E378" s="1" t="s">
        <v>144</v>
      </c>
      <c r="G378" s="35">
        <v>9449.4463500000002</v>
      </c>
      <c r="H378" s="87"/>
      <c r="I378" s="35">
        <v>7131.6099799999993</v>
      </c>
      <c r="J378" s="87"/>
      <c r="K378" s="35">
        <f t="shared" si="41"/>
        <v>-2317.8363700000009</v>
      </c>
      <c r="L378" s="87"/>
      <c r="M378" s="21">
        <f t="shared" si="42"/>
        <v>-0.24528806071267878</v>
      </c>
    </row>
    <row r="379" spans="1:13">
      <c r="A379" s="9">
        <f t="shared" si="43"/>
        <v>10</v>
      </c>
      <c r="B379" s="71"/>
      <c r="C379" s="9">
        <v>929</v>
      </c>
      <c r="D379" s="71"/>
      <c r="E379" s="1" t="s">
        <v>145</v>
      </c>
      <c r="G379" s="35">
        <v>-9315.4872099999993</v>
      </c>
      <c r="H379" s="87"/>
      <c r="I379" s="35">
        <v>-8539.0910000000003</v>
      </c>
      <c r="J379" s="87"/>
      <c r="K379" s="35">
        <f t="shared" si="41"/>
        <v>776.39620999999897</v>
      </c>
      <c r="L379" s="87"/>
      <c r="M379" s="21">
        <f t="shared" si="42"/>
        <v>-8.3344670278388905E-2</v>
      </c>
    </row>
    <row r="380" spans="1:13">
      <c r="A380" s="9">
        <f t="shared" si="43"/>
        <v>11</v>
      </c>
      <c r="B380" s="71"/>
      <c r="C380" s="9">
        <v>930</v>
      </c>
      <c r="D380" s="71"/>
      <c r="E380" s="1" t="s">
        <v>146</v>
      </c>
      <c r="G380" s="35">
        <v>28809.074119999997</v>
      </c>
      <c r="H380" s="87"/>
      <c r="I380" s="35">
        <v>28108.757199999996</v>
      </c>
      <c r="J380" s="87"/>
      <c r="K380" s="35">
        <f t="shared" si="41"/>
        <v>-700.31692000000112</v>
      </c>
      <c r="L380" s="87"/>
      <c r="M380" s="21">
        <f t="shared" si="42"/>
        <v>-2.4308900629118904E-2</v>
      </c>
    </row>
    <row r="381" spans="1:13">
      <c r="A381" s="9">
        <f t="shared" si="43"/>
        <v>12</v>
      </c>
      <c r="B381" s="71"/>
      <c r="C381" s="9">
        <v>931</v>
      </c>
      <c r="D381" s="71"/>
      <c r="E381" s="1" t="s">
        <v>63</v>
      </c>
      <c r="G381" s="35">
        <v>3655.5093299999999</v>
      </c>
      <c r="H381" s="87"/>
      <c r="I381" s="35">
        <v>2905.6161899999997</v>
      </c>
      <c r="J381" s="87"/>
      <c r="K381" s="35">
        <f t="shared" si="41"/>
        <v>-749.89314000000013</v>
      </c>
      <c r="L381" s="87"/>
      <c r="M381" s="21">
        <f t="shared" si="42"/>
        <v>-0.20514053509473607</v>
      </c>
    </row>
    <row r="382" spans="1:13">
      <c r="A382" s="9">
        <f t="shared" si="43"/>
        <v>13</v>
      </c>
      <c r="B382" s="71"/>
      <c r="C382" s="9">
        <v>935</v>
      </c>
      <c r="D382" s="71"/>
      <c r="E382" s="1" t="s">
        <v>147</v>
      </c>
      <c r="G382" s="35">
        <v>23118.05961</v>
      </c>
      <c r="H382" s="87"/>
      <c r="I382" s="35">
        <v>20630.871170000002</v>
      </c>
      <c r="J382" s="87"/>
      <c r="K382" s="35">
        <f t="shared" si="41"/>
        <v>-2487.1884399999981</v>
      </c>
      <c r="L382" s="87"/>
      <c r="M382" s="21">
        <f t="shared" si="42"/>
        <v>-0.10758638406331188</v>
      </c>
    </row>
    <row r="383" spans="1:13">
      <c r="A383" s="9">
        <f t="shared" si="43"/>
        <v>14</v>
      </c>
      <c r="B383" s="71"/>
      <c r="E383" s="52" t="s">
        <v>172</v>
      </c>
      <c r="G383" s="53">
        <f>SUM(G370:G382)</f>
        <v>466187.91112999991</v>
      </c>
      <c r="H383" s="58"/>
      <c r="I383" s="54">
        <f>SUM(I370:I382)</f>
        <v>339754.4352699999</v>
      </c>
      <c r="J383" s="59"/>
      <c r="K383" s="53">
        <f>I383-G383</f>
        <v>-126433.47586000001</v>
      </c>
      <c r="L383" s="58"/>
      <c r="M383" s="55">
        <f>K383/G383</f>
        <v>-0.27120710949697513</v>
      </c>
    </row>
    <row r="384" spans="1:13">
      <c r="A384" s="9"/>
      <c r="B384" s="71"/>
      <c r="E384" s="52"/>
      <c r="G384" s="58"/>
      <c r="H384" s="58"/>
      <c r="I384" s="59"/>
      <c r="J384" s="59"/>
      <c r="K384" s="58"/>
      <c r="L384" s="58"/>
      <c r="M384" s="21"/>
    </row>
    <row r="385" spans="1:13">
      <c r="C385" s="52"/>
      <c r="D385" s="105"/>
      <c r="K385" s="1"/>
      <c r="L385" s="69"/>
      <c r="M385" s="21"/>
    </row>
    <row r="386" spans="1:13">
      <c r="A386" s="9">
        <f>A383+1</f>
        <v>15</v>
      </c>
      <c r="B386" s="71"/>
      <c r="C386" s="121">
        <v>924</v>
      </c>
      <c r="D386" s="80"/>
      <c r="E386" s="46" t="s">
        <v>140</v>
      </c>
      <c r="K386" s="118">
        <f>K374</f>
        <v>-88419.004420000041</v>
      </c>
      <c r="L386" s="69"/>
      <c r="M386" s="45">
        <f>M374</f>
        <v>-0.37120398565936774</v>
      </c>
    </row>
    <row r="387" spans="1:13" ht="31.5" customHeight="1">
      <c r="A387" s="9"/>
      <c r="B387" s="71"/>
      <c r="D387" s="110"/>
      <c r="E387" s="135" t="s">
        <v>150</v>
      </c>
      <c r="F387" s="135"/>
      <c r="G387" s="135"/>
      <c r="H387" s="135"/>
      <c r="I387" s="135"/>
      <c r="J387" s="135"/>
      <c r="K387" s="135"/>
      <c r="L387" s="135"/>
      <c r="M387" s="135"/>
    </row>
    <row r="388" spans="1:13">
      <c r="A388" s="9"/>
      <c r="B388" s="71"/>
      <c r="D388" s="110"/>
      <c r="E388" s="123"/>
      <c r="F388" s="123"/>
      <c r="G388" s="123"/>
      <c r="H388" s="123"/>
      <c r="I388" s="123"/>
      <c r="J388" s="123"/>
      <c r="K388" s="123"/>
      <c r="L388" s="123"/>
      <c r="M388" s="123"/>
    </row>
    <row r="389" spans="1:13">
      <c r="A389" s="9">
        <f>A386+1</f>
        <v>16</v>
      </c>
      <c r="B389" s="71"/>
      <c r="C389" s="121">
        <v>925</v>
      </c>
      <c r="D389" s="80"/>
      <c r="E389" s="46" t="s">
        <v>141</v>
      </c>
      <c r="K389" s="118">
        <f>K375</f>
        <v>-16436.5792</v>
      </c>
      <c r="L389" s="69"/>
      <c r="M389" s="21">
        <f>M375</f>
        <v>-0.3802789418676073</v>
      </c>
    </row>
    <row r="390" spans="1:13" ht="31.5" customHeight="1">
      <c r="A390" s="9"/>
      <c r="B390" s="71"/>
      <c r="D390" s="110"/>
      <c r="E390" s="135" t="s">
        <v>148</v>
      </c>
      <c r="F390" s="135"/>
      <c r="G390" s="135"/>
      <c r="H390" s="135"/>
      <c r="I390" s="135"/>
      <c r="J390" s="135"/>
      <c r="K390" s="135"/>
      <c r="L390" s="135"/>
      <c r="M390" s="135"/>
    </row>
    <row r="391" spans="1:13">
      <c r="A391" s="9"/>
      <c r="B391" s="71"/>
      <c r="D391" s="110"/>
      <c r="E391" s="123"/>
      <c r="F391" s="123"/>
      <c r="G391" s="123"/>
      <c r="H391" s="123"/>
      <c r="I391" s="123"/>
      <c r="J391" s="123"/>
      <c r="K391" s="123"/>
      <c r="L391" s="123"/>
      <c r="M391" s="123"/>
    </row>
    <row r="392" spans="1:13" ht="15.75" customHeight="1">
      <c r="A392" s="9">
        <f>A389+1</f>
        <v>17</v>
      </c>
      <c r="B392" s="71"/>
      <c r="C392" s="121">
        <v>926</v>
      </c>
      <c r="D392" s="80"/>
      <c r="E392" s="46" t="s">
        <v>142</v>
      </c>
      <c r="K392" s="118">
        <f>K376</f>
        <v>-26668.511419999937</v>
      </c>
      <c r="L392" s="69"/>
      <c r="M392" s="45">
        <f>M376</f>
        <v>0.75365798840878762</v>
      </c>
    </row>
    <row r="393" spans="1:13">
      <c r="A393" s="9"/>
      <c r="B393" s="71"/>
      <c r="D393" s="112"/>
      <c r="E393" s="135" t="s">
        <v>160</v>
      </c>
      <c r="F393" s="135"/>
      <c r="G393" s="135"/>
      <c r="H393" s="135"/>
      <c r="I393" s="135"/>
      <c r="J393" s="135"/>
      <c r="K393" s="135"/>
      <c r="L393" s="135"/>
      <c r="M393" s="135"/>
    </row>
    <row r="394" spans="1:13">
      <c r="A394" s="9"/>
      <c r="B394" s="71"/>
      <c r="C394" s="134"/>
      <c r="D394" s="134"/>
      <c r="E394" s="134"/>
      <c r="F394" s="134"/>
      <c r="G394" s="134"/>
      <c r="H394" s="134"/>
      <c r="I394" s="134"/>
      <c r="J394" s="134"/>
      <c r="K394" s="134"/>
      <c r="L394" s="134"/>
      <c r="M394" s="134"/>
    </row>
    <row r="395" spans="1:13">
      <c r="A395" s="9"/>
      <c r="B395" s="71"/>
      <c r="K395" s="1"/>
      <c r="L395" s="69"/>
      <c r="M395" s="1"/>
    </row>
    <row r="396" spans="1:13">
      <c r="E396" s="133"/>
      <c r="F396" s="134"/>
      <c r="G396" s="134"/>
      <c r="H396" s="134"/>
      <c r="I396" s="134"/>
      <c r="J396" s="134"/>
      <c r="K396" s="134"/>
      <c r="L396" s="134"/>
      <c r="M396" s="134"/>
    </row>
    <row r="397" spans="1:13">
      <c r="E397" s="134"/>
      <c r="F397" s="134"/>
      <c r="G397" s="134"/>
      <c r="H397" s="134"/>
      <c r="I397" s="134"/>
      <c r="J397" s="134"/>
      <c r="K397" s="134"/>
      <c r="L397" s="134"/>
      <c r="M397" s="134"/>
    </row>
    <row r="398" spans="1:13">
      <c r="K398" s="1"/>
      <c r="L398" s="69"/>
      <c r="M398" s="1"/>
    </row>
    <row r="399" spans="1:13">
      <c r="K399" s="1"/>
      <c r="L399" s="69"/>
      <c r="M399" s="1"/>
    </row>
    <row r="400" spans="1:13">
      <c r="K400" s="1"/>
      <c r="L400" s="69"/>
      <c r="M400" s="1"/>
    </row>
    <row r="401" spans="5:13">
      <c r="K401" s="1"/>
      <c r="L401" s="69"/>
      <c r="M401" s="1"/>
    </row>
    <row r="402" spans="5:13">
      <c r="K402" s="1"/>
      <c r="L402" s="69"/>
      <c r="M402" s="1"/>
    </row>
    <row r="403" spans="5:13">
      <c r="K403" s="1"/>
      <c r="L403" s="69"/>
      <c r="M403" s="1"/>
    </row>
    <row r="404" spans="5:13">
      <c r="K404" s="1"/>
      <c r="L404" s="69"/>
      <c r="M404" s="1"/>
    </row>
    <row r="405" spans="5:13">
      <c r="K405" s="1"/>
      <c r="L405" s="69"/>
      <c r="M405" s="1"/>
    </row>
    <row r="406" spans="5:13">
      <c r="K406" s="1"/>
      <c r="L406" s="69"/>
      <c r="M406" s="1"/>
    </row>
    <row r="407" spans="5:13">
      <c r="K407" s="1"/>
      <c r="L407" s="69"/>
      <c r="M407" s="1"/>
    </row>
    <row r="408" spans="5:13">
      <c r="K408" s="1"/>
      <c r="L408" s="69"/>
      <c r="M408" s="1"/>
    </row>
    <row r="409" spans="5:13">
      <c r="K409" s="1"/>
      <c r="L409" s="69"/>
      <c r="M409" s="1"/>
    </row>
    <row r="410" spans="5:13">
      <c r="K410" s="1"/>
      <c r="L410" s="69"/>
      <c r="M410" s="1"/>
    </row>
    <row r="411" spans="5:13">
      <c r="K411" s="1"/>
      <c r="L411" s="69"/>
      <c r="M411" s="1"/>
    </row>
    <row r="412" spans="5:13">
      <c r="K412" s="1"/>
      <c r="L412" s="69"/>
      <c r="M412" s="1"/>
    </row>
    <row r="413" spans="5:13">
      <c r="K413" s="1"/>
      <c r="L413" s="69"/>
      <c r="M413" s="1"/>
    </row>
    <row r="414" spans="5:13">
      <c r="E414" s="38"/>
      <c r="I414" s="33"/>
      <c r="J414" s="100"/>
      <c r="K414" s="1"/>
      <c r="L414" s="69"/>
      <c r="M414" s="1"/>
    </row>
    <row r="415" spans="5:13">
      <c r="E415" s="38"/>
      <c r="K415" s="1"/>
      <c r="L415" s="69"/>
      <c r="M415" s="64"/>
    </row>
    <row r="416" spans="5:13">
      <c r="E416" s="38"/>
      <c r="K416" s="1"/>
      <c r="L416" s="69"/>
      <c r="M416" s="1"/>
    </row>
    <row r="417" spans="1:13">
      <c r="E417" s="38"/>
      <c r="G417" s="60"/>
      <c r="H417" s="93"/>
      <c r="K417" s="1"/>
      <c r="L417" s="69"/>
      <c r="M417" s="1"/>
    </row>
    <row r="418" spans="1:13">
      <c r="K418" s="1"/>
      <c r="L418" s="69"/>
      <c r="M418" s="1"/>
    </row>
    <row r="419" spans="1:13">
      <c r="E419" s="38"/>
      <c r="K419" s="1"/>
      <c r="L419" s="69"/>
      <c r="M419" s="1"/>
    </row>
    <row r="420" spans="1:13">
      <c r="E420" s="38"/>
      <c r="K420" s="1"/>
      <c r="L420" s="69"/>
      <c r="M420" s="1"/>
    </row>
    <row r="421" spans="1:13">
      <c r="K421" s="1"/>
      <c r="L421" s="69"/>
    </row>
    <row r="422" spans="1:13" s="31" customFormat="1">
      <c r="A422" s="1"/>
      <c r="B422" s="69"/>
      <c r="C422" s="1"/>
      <c r="D422" s="69"/>
      <c r="E422" s="1"/>
      <c r="F422" s="69"/>
      <c r="G422" s="1"/>
      <c r="H422" s="69"/>
      <c r="I422" s="1"/>
      <c r="J422" s="69"/>
      <c r="K422" s="1"/>
      <c r="L422" s="69"/>
    </row>
    <row r="423" spans="1:13">
      <c r="G423" s="65"/>
      <c r="H423" s="94"/>
      <c r="K423" s="1"/>
      <c r="L423" s="69"/>
    </row>
    <row r="424" spans="1:13" s="31" customFormat="1">
      <c r="A424" s="1"/>
      <c r="B424" s="69"/>
      <c r="C424" s="1"/>
      <c r="D424" s="69"/>
      <c r="E424" s="1"/>
      <c r="F424" s="69"/>
      <c r="G424" s="1"/>
      <c r="H424" s="69"/>
      <c r="I424" s="1"/>
      <c r="J424" s="69"/>
      <c r="L424" s="102"/>
    </row>
    <row r="425" spans="1:13">
      <c r="G425" s="66"/>
      <c r="H425" s="95"/>
    </row>
  </sheetData>
  <mergeCells count="63">
    <mergeCell ref="A41:M41"/>
    <mergeCell ref="A43:M43"/>
    <mergeCell ref="A44:M44"/>
    <mergeCell ref="A154:M154"/>
    <mergeCell ref="A45:M45"/>
    <mergeCell ref="A83:M83"/>
    <mergeCell ref="A127:M127"/>
    <mergeCell ref="E76:M76"/>
    <mergeCell ref="A123:M123"/>
    <mergeCell ref="A125:M125"/>
    <mergeCell ref="A126:M126"/>
    <mergeCell ref="A79:M79"/>
    <mergeCell ref="A359:M359"/>
    <mergeCell ref="A361:M361"/>
    <mergeCell ref="A362:M362"/>
    <mergeCell ref="A322:M322"/>
    <mergeCell ref="A324:M324"/>
    <mergeCell ref="A325:M325"/>
    <mergeCell ref="A344:M344"/>
    <mergeCell ref="A346:M346"/>
    <mergeCell ref="A259:M259"/>
    <mergeCell ref="A258:M258"/>
    <mergeCell ref="A256:M256"/>
    <mergeCell ref="A302:M302"/>
    <mergeCell ref="A301:M301"/>
    <mergeCell ref="A299:M299"/>
    <mergeCell ref="A2:M2"/>
    <mergeCell ref="A4:M4"/>
    <mergeCell ref="A5:M5"/>
    <mergeCell ref="A6:M6"/>
    <mergeCell ref="A16:M16"/>
    <mergeCell ref="A9:M9"/>
    <mergeCell ref="A81:M81"/>
    <mergeCell ref="E189:M189"/>
    <mergeCell ref="A196:M196"/>
    <mergeCell ref="E216:M216"/>
    <mergeCell ref="A223:M223"/>
    <mergeCell ref="A156:M156"/>
    <mergeCell ref="A157:M157"/>
    <mergeCell ref="A192:M192"/>
    <mergeCell ref="A82:M82"/>
    <mergeCell ref="E253:M253"/>
    <mergeCell ref="A194:M194"/>
    <mergeCell ref="A195:M195"/>
    <mergeCell ref="A219:M219"/>
    <mergeCell ref="A221:M221"/>
    <mergeCell ref="A222:M222"/>
    <mergeCell ref="E396:M397"/>
    <mergeCell ref="E387:M387"/>
    <mergeCell ref="E390:M390"/>
    <mergeCell ref="E393:M393"/>
    <mergeCell ref="E117:M117"/>
    <mergeCell ref="E120:M120"/>
    <mergeCell ref="A347:M347"/>
    <mergeCell ref="A363:M363"/>
    <mergeCell ref="C394:M394"/>
    <mergeCell ref="A260:M260"/>
    <mergeCell ref="E296:M296"/>
    <mergeCell ref="A303:M303"/>
    <mergeCell ref="E319:M319"/>
    <mergeCell ref="A326:M326"/>
    <mergeCell ref="E341:M341"/>
    <mergeCell ref="A158:M158"/>
  </mergeCells>
  <printOptions horizontalCentered="1"/>
  <pageMargins left="0.6" right="0.5" top="0.75" bottom="0.75" header="0.3" footer="0.3"/>
  <pageSetup scale="64" fitToHeight="0" orientation="portrait" r:id="rId1"/>
  <headerFooter alignWithMargins="0">
    <oddHeader>&amp;R&amp;"Times New Roman,Regular"&amp;12M.F.R. Item - B-1(b)
Page &amp;P of &amp;N</oddHeader>
  </headerFooter>
  <rowBreaks count="9" manualBreakCount="9">
    <brk id="40" max="12" man="1"/>
    <brk id="78" max="12" man="1"/>
    <brk id="122" max="12" man="1"/>
    <brk id="153" max="12" man="1"/>
    <brk id="191" max="12" man="1"/>
    <brk id="218" max="12" man="1"/>
    <brk id="255" max="12" man="1"/>
    <brk id="298" max="12" man="1"/>
    <brk id="358" max="12" man="1"/>
  </rowBreaks>
  <ignoredErrors>
    <ignoredError sqref="A21:M318 A320:M395 A319:D319 F319:M31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B-1b</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2022-06-10T05:38:48Z</dcterms:created>
  <dcterms:modified xsi:type="dcterms:W3CDTF">2022-06-21T15:19:33Z</dcterms:modified>
  <cp:contentStatus>Final</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MarkAsFinal">
    <vt:bool>true</vt:bool>
  </property>
</Properties>
</file>