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532019F1-9C50-470B-87FA-83894909E11A}" xr6:coauthVersionLast="47" xr6:coauthVersionMax="47" xr10:uidLastSave="{00000000-0000-0000-0000-000000000000}"/>
  <bookViews>
    <workbookView xWindow="-108" yWindow="-108" windowWidth="23256" windowHeight="12576" xr2:uid="{84DE2165-F5F7-4529-A7A3-4D8D5CB462A5}"/>
  </bookViews>
  <sheets>
    <sheet name="APA-SPA-ADH-MBR-6, Sch.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8" i="2" l="1"/>
  <c r="E40" i="2" l="1"/>
  <c r="E52" i="2" s="1"/>
  <c r="G40" i="2"/>
  <c r="G52" i="2" s="1"/>
  <c r="I40" i="2"/>
  <c r="I52" i="2" s="1"/>
  <c r="K40" i="2"/>
  <c r="K52" i="2" s="1"/>
  <c r="E29" i="2" l="1"/>
  <c r="E31" i="2" s="1"/>
  <c r="G29" i="2"/>
  <c r="G31" i="2" s="1"/>
  <c r="I29" i="2"/>
  <c r="I31" i="2" s="1"/>
  <c r="K29" i="2"/>
  <c r="K31" i="2" s="1"/>
  <c r="A20" i="2" l="1"/>
  <c r="A22" i="2" s="1"/>
  <c r="A25" i="2" s="1"/>
  <c r="A26" i="2" l="1"/>
  <c r="A27" i="2" s="1"/>
  <c r="A28" i="2" s="1"/>
  <c r="A29" i="2" l="1"/>
  <c r="A31" i="2" s="1"/>
  <c r="A36" i="2" s="1"/>
  <c r="A37" i="2" s="1"/>
  <c r="A38" i="2" s="1"/>
  <c r="A39" i="2" s="1"/>
  <c r="A40" i="2" s="1"/>
  <c r="A42" i="2" s="1"/>
  <c r="A44" i="2" s="1"/>
  <c r="A46" i="2" s="1"/>
  <c r="A48" i="2" s="1"/>
  <c r="A50" i="2" s="1"/>
  <c r="A52" i="2" s="1"/>
</calcChain>
</file>

<file path=xl/sharedStrings.xml><?xml version="1.0" encoding="utf-8"?>
<sst xmlns="http://schemas.openxmlformats.org/spreadsheetml/2006/main" count="43" uniqueCount="43">
  <si>
    <t>GEORGIA POWER COMPANY</t>
  </si>
  <si>
    <t xml:space="preserve"> </t>
  </si>
  <si>
    <t>Line</t>
  </si>
  <si>
    <t>No.</t>
  </si>
  <si>
    <t>Description</t>
  </si>
  <si>
    <t>Test Period</t>
  </si>
  <si>
    <t>(1)</t>
  </si>
  <si>
    <t>(2)</t>
  </si>
  <si>
    <t>(3)</t>
  </si>
  <si>
    <t>(4)</t>
  </si>
  <si>
    <t>(5)</t>
  </si>
  <si>
    <t>(6)</t>
  </si>
  <si>
    <t>(AMOUNTS IN THOUSANDS)</t>
  </si>
  <si>
    <t>Operating Expenses Generation - Fixed</t>
  </si>
  <si>
    <t>Taxes Other Than Income Taxes</t>
  </si>
  <si>
    <t>Income Taxes</t>
  </si>
  <si>
    <t>State Income Taxes Payable</t>
  </si>
  <si>
    <t>Total Income Taxes</t>
  </si>
  <si>
    <t>Plant-in-Service - Nuclear</t>
  </si>
  <si>
    <t>Plant-in-Service - Nuclear Fuel</t>
  </si>
  <si>
    <t>Accumulated Deferred Income Taxes - Other Property (282)</t>
  </si>
  <si>
    <t>Accumulated Deferred Income Taxes - Prepaid (190)</t>
  </si>
  <si>
    <t>Net Plant-in-Service</t>
  </si>
  <si>
    <t>Materials &amp; Supplies Inventory</t>
  </si>
  <si>
    <t xml:space="preserve">Net Increase to Total Operating Income </t>
  </si>
  <si>
    <t xml:space="preserve">Less: Nuclear Fuel Amortization </t>
  </si>
  <si>
    <t>Net Decrease to Total Rate Base</t>
  </si>
  <si>
    <t>Note:  Details may not add to totals due to rounding.</t>
  </si>
  <si>
    <t>FOR THE TWELVE MONTH PERIODS ENDING JULY 31, 2023 AND DECEMBER 31, 2023-2025</t>
  </si>
  <si>
    <t>NCCR Deficient ADIT Regulatory Asset</t>
  </si>
  <si>
    <t>Deferred Income Taxes</t>
  </si>
  <si>
    <t>Federal Income Taxes Payable (excluding PTCs)</t>
  </si>
  <si>
    <t>Federal Income Taxes Payable - Production Tax Credits</t>
  </si>
  <si>
    <t>Depreciation - Production</t>
  </si>
  <si>
    <t>Less: Accumulated Depreciation - Production</t>
  </si>
  <si>
    <t xml:space="preserve">(a) The schedule does not reflect the Commission approved regulatory adjustments for Plant Vogtle Units 3 and 4 Nuclear Fuel prior to the in-service dates and the NCCR Tariff. </t>
  </si>
  <si>
    <t>PLANT VOGTLE UNITS 3 AND 4 (a)</t>
  </si>
  <si>
    <t>Operating Income:</t>
  </si>
  <si>
    <t>Rate Base (13-Month Average):</t>
  </si>
  <si>
    <t>Vogtle Unit 3 Depreciation Deferral (b)</t>
  </si>
  <si>
    <t>Vogtle Unit 3 Depreciation Deferral Regulatory Asset (b)</t>
  </si>
  <si>
    <t>Nuclear Decommissioning Expense</t>
  </si>
  <si>
    <t>(b) The Company is deferring the depreciation of Plant Vogtle Unit 3 capital cost excluded from base rates until Unit 4 in-service, as approved by the Commission in Docket No. 43838.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</si>
</sst>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_)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CG Times (WN)"/>
    </font>
    <font>
      <sz val="12"/>
      <name val="TimesNewRomanPS"/>
    </font>
    <font>
      <sz val="12"/>
      <color theme="1"/>
      <name val="Times New Roman"/>
      <family val="1"/>
    </font>
    <font>
      <sz val="10"/>
      <name val="Arial"/>
      <family val="2"/>
    </font>
    <font>
      <b/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7">
    <xf numFmtId="0" fontId="0" fillId="0" borderId="0"/>
    <xf numFmtId="0" fontId="1" fillId="0" borderId="0"/>
    <xf numFmtId="0" fontId="3" fillId="0" borderId="0"/>
    <xf numFmtId="0" fontId="4" fillId="0" borderId="0"/>
    <xf numFmtId="0" fontId="6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Alignment="1" applyProtection="1">
      <alignment horizontal="center"/>
    </xf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quotePrefix="1" applyFont="1" applyBorder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42" fontId="1" fillId="0" borderId="0" xfId="1" applyNumberFormat="1" applyFont="1" applyFill="1" applyProtection="1">
      <protection locked="0"/>
    </xf>
    <xf numFmtId="0" fontId="7" fillId="0" borderId="0" xfId="0" applyFont="1"/>
    <xf numFmtId="0" fontId="5" fillId="0" borderId="0" xfId="0" applyFont="1" applyFill="1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4" applyNumberFormat="1" applyFont="1"/>
    <xf numFmtId="0" fontId="1" fillId="0" borderId="0" xfId="0" applyFont="1" applyBorder="1"/>
    <xf numFmtId="3" fontId="1" fillId="0" borderId="0" xfId="0" applyNumberFormat="1" applyFont="1"/>
    <xf numFmtId="0" fontId="1" fillId="0" borderId="0" xfId="0" quotePrefix="1" applyFont="1" applyAlignment="1">
      <alignment horizontal="left"/>
    </xf>
    <xf numFmtId="42" fontId="5" fillId="0" borderId="0" xfId="0" applyNumberFormat="1" applyFont="1"/>
    <xf numFmtId="37" fontId="1" fillId="0" borderId="0" xfId="0" applyNumberFormat="1" applyFont="1" applyFill="1" applyBorder="1" applyAlignment="1">
      <alignment horizontal="left" indent="1"/>
    </xf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left" indent="2"/>
    </xf>
    <xf numFmtId="165" fontId="1" fillId="0" borderId="0" xfId="5" applyNumberFormat="1" applyFont="1" applyFill="1" applyProtection="1">
      <protection locked="0"/>
    </xf>
    <xf numFmtId="42" fontId="5" fillId="0" borderId="2" xfId="0" applyNumberFormat="1" applyFont="1" applyBorder="1"/>
    <xf numFmtId="0" fontId="7" fillId="0" borderId="0" xfId="0" applyFont="1" applyAlignment="1">
      <alignment horizontal="left" indent="1"/>
    </xf>
    <xf numFmtId="42" fontId="5" fillId="0" borderId="0" xfId="0" applyNumberFormat="1" applyFont="1" applyBorder="1"/>
    <xf numFmtId="41" fontId="1" fillId="0" borderId="0" xfId="5" applyNumberFormat="1" applyFont="1" applyFill="1" applyProtection="1">
      <protection locked="0"/>
    </xf>
    <xf numFmtId="41" fontId="1" fillId="0" borderId="1" xfId="5" applyNumberFormat="1" applyFont="1" applyFill="1" applyBorder="1" applyProtection="1">
      <protection locked="0"/>
    </xf>
    <xf numFmtId="41" fontId="1" fillId="0" borderId="0" xfId="1" applyNumberFormat="1" applyFont="1" applyFill="1" applyProtection="1">
      <protection locked="0"/>
    </xf>
    <xf numFmtId="41" fontId="5" fillId="0" borderId="0" xfId="0" applyNumberFormat="1" applyFont="1"/>
    <xf numFmtId="37" fontId="9" fillId="0" borderId="0" xfId="0" applyNumberFormat="1" applyFont="1" applyFill="1" applyBorder="1" applyAlignment="1">
      <alignment horizontal="left" indent="3"/>
    </xf>
    <xf numFmtId="37" fontId="9" fillId="0" borderId="0" xfId="0" applyNumberFormat="1" applyFont="1" applyFill="1" applyBorder="1" applyAlignment="1">
      <alignment horizontal="left" indent="2"/>
    </xf>
    <xf numFmtId="165" fontId="5" fillId="0" borderId="0" xfId="5" applyNumberFormat="1" applyFont="1" applyFill="1"/>
    <xf numFmtId="41" fontId="5" fillId="0" borderId="0" xfId="0" applyNumberFormat="1" applyFont="1" applyFill="1"/>
    <xf numFmtId="41" fontId="1" fillId="0" borderId="0" xfId="6" applyNumberFormat="1" applyFont="1" applyFill="1" applyProtection="1">
      <protection locked="0"/>
    </xf>
    <xf numFmtId="0" fontId="1" fillId="0" borderId="0" xfId="0" quotePrefix="1" applyFont="1" applyAlignment="1">
      <alignment horizontal="left" wrapText="1"/>
    </xf>
    <xf numFmtId="0" fontId="1" fillId="0" borderId="0" xfId="0" quotePrefix="1" applyFont="1" applyFill="1" applyAlignment="1">
      <alignment horizontal="left" wrapText="1"/>
    </xf>
    <xf numFmtId="0" fontId="0" fillId="0" borderId="0" xfId="0" applyAlignment="1">
      <alignment wrapText="1"/>
    </xf>
    <xf numFmtId="0" fontId="2" fillId="0" borderId="0" xfId="1" applyFont="1" applyAlignment="1" applyProtection="1">
      <alignment horizontal="center"/>
    </xf>
    <xf numFmtId="0" fontId="2" fillId="0" borderId="0" xfId="1" quotePrefix="1" applyFont="1" applyAlignment="1" applyProtection="1">
      <alignment horizontal="center"/>
    </xf>
    <xf numFmtId="0" fontId="2" fillId="0" borderId="0" xfId="0" quotePrefix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0" fontId="1" fillId="0" borderId="0" xfId="0" quotePrefix="1" applyFont="1" applyAlignment="1">
      <alignment horizontal="left" wrapText="1"/>
    </xf>
  </cellXfs>
  <cellStyles count="7">
    <cellStyle name="_x0013_" xfId="3" xr:uid="{9CF86EA8-FEE8-429E-BA49-3AB04E5C03A6}"/>
    <cellStyle name="_x0013_ 2 2 8" xfId="4" xr:uid="{C0B1353D-5849-492A-8D0C-4F030B039FE4}"/>
    <cellStyle name="Comma" xfId="5" builtinId="3"/>
    <cellStyle name="Currency" xfId="6" builtinId="4"/>
    <cellStyle name="Normal" xfId="0" builtinId="0"/>
    <cellStyle name="Normal 2" xfId="2" xr:uid="{B7A2E8FF-4ECC-4AC6-868D-1739A93DC129}"/>
    <cellStyle name="Normal 57" xfId="1" xr:uid="{F46B151C-B14E-496D-B297-5A0CE7C533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70305-C29D-43A4-ABBD-171E038AD3D6}">
  <dimension ref="A1:M62"/>
  <sheetViews>
    <sheetView showGridLines="0" tabSelected="1" zoomScale="115" zoomScaleNormal="115" workbookViewId="0">
      <selection sqref="A1:K1"/>
    </sheetView>
  </sheetViews>
  <sheetFormatPr defaultColWidth="9.109375" defaultRowHeight="15.6"/>
  <cols>
    <col min="1" max="1" width="9.109375" style="8"/>
    <col min="2" max="2" width="3.77734375" style="7" customWidth="1"/>
    <col min="3" max="3" width="61.109375" style="7" customWidth="1"/>
    <col min="4" max="4" width="2.6640625" style="7" customWidth="1"/>
    <col min="5" max="5" width="13.6640625" style="7" customWidth="1"/>
    <col min="6" max="6" width="2.6640625" style="7" customWidth="1"/>
    <col min="7" max="7" width="13.6640625" style="7" customWidth="1"/>
    <col min="8" max="8" width="2.6640625" style="7" customWidth="1"/>
    <col min="9" max="9" width="13.6640625" style="7" customWidth="1"/>
    <col min="10" max="10" width="2.6640625" style="7" customWidth="1"/>
    <col min="11" max="11" width="15.44140625" style="7" customWidth="1"/>
    <col min="12" max="16384" width="9.109375" style="7"/>
  </cols>
  <sheetData>
    <row r="1" spans="1:11" s="2" customFormat="1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s="2" customFormat="1">
      <c r="A2" s="1"/>
      <c r="B2" s="1"/>
      <c r="D2" s="3" t="s">
        <v>1</v>
      </c>
      <c r="E2" s="3"/>
      <c r="F2" s="3"/>
    </row>
    <row r="3" spans="1:11" s="2" customFormat="1">
      <c r="A3" s="39" t="s">
        <v>36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1" s="12" customFormat="1">
      <c r="A4" s="40" t="s">
        <v>28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s="12" customFormat="1">
      <c r="A5" s="41" t="s">
        <v>12</v>
      </c>
      <c r="B5" s="40"/>
      <c r="C5" s="40"/>
      <c r="D5" s="40"/>
      <c r="E5" s="40"/>
      <c r="F5" s="40"/>
      <c r="G5" s="40"/>
      <c r="H5" s="40"/>
      <c r="I5" s="40"/>
      <c r="J5" s="40"/>
      <c r="K5" s="40"/>
    </row>
    <row r="8" spans="1:11" s="2" customFormat="1">
      <c r="A8" s="1" t="s">
        <v>2</v>
      </c>
      <c r="B8" s="1"/>
      <c r="K8" s="1"/>
    </row>
    <row r="9" spans="1:11" s="2" customFormat="1">
      <c r="A9" s="4" t="s">
        <v>3</v>
      </c>
      <c r="B9" s="1"/>
      <c r="C9" s="4" t="s">
        <v>4</v>
      </c>
      <c r="D9" s="5"/>
      <c r="E9" s="4" t="s">
        <v>5</v>
      </c>
      <c r="F9" s="5"/>
      <c r="G9" s="4">
        <v>2023</v>
      </c>
      <c r="H9" s="5"/>
      <c r="I9" s="4">
        <v>2024</v>
      </c>
      <c r="J9" s="5"/>
      <c r="K9" s="4">
        <v>2025</v>
      </c>
    </row>
    <row r="10" spans="1:11" s="2" customFormat="1">
      <c r="A10" s="6" t="s">
        <v>6</v>
      </c>
      <c r="B10" s="1"/>
      <c r="C10" s="6" t="s">
        <v>7</v>
      </c>
      <c r="D10" s="5"/>
      <c r="E10" s="6" t="s">
        <v>8</v>
      </c>
      <c r="F10" s="6"/>
      <c r="G10" s="6" t="s">
        <v>9</v>
      </c>
      <c r="H10" s="6"/>
      <c r="I10" s="6" t="s">
        <v>10</v>
      </c>
      <c r="J10" s="6"/>
      <c r="K10" s="6" t="s">
        <v>11</v>
      </c>
    </row>
    <row r="12" spans="1:11">
      <c r="C12" s="10" t="s">
        <v>37</v>
      </c>
    </row>
    <row r="14" spans="1:11">
      <c r="A14" s="8">
        <v>1</v>
      </c>
      <c r="C14" s="19" t="s">
        <v>13</v>
      </c>
      <c r="E14" s="9">
        <v>-30761.410750000003</v>
      </c>
      <c r="F14" s="9">
        <v>0</v>
      </c>
      <c r="G14" s="9">
        <v>-67642.278909999994</v>
      </c>
      <c r="H14" s="9">
        <v>0</v>
      </c>
      <c r="I14" s="9">
        <v>-145870.53951999999</v>
      </c>
      <c r="J14" s="11"/>
      <c r="K14" s="9">
        <v>-152419.54082999995</v>
      </c>
    </row>
    <row r="15" spans="1:11">
      <c r="C15" s="19"/>
      <c r="E15" s="9"/>
      <c r="F15" s="9"/>
      <c r="G15" s="9"/>
      <c r="H15" s="9"/>
      <c r="I15" s="9"/>
      <c r="J15" s="11"/>
      <c r="K15" s="9"/>
    </row>
    <row r="16" spans="1:11">
      <c r="A16" s="8">
        <v>2</v>
      </c>
      <c r="C16" s="19" t="s">
        <v>41</v>
      </c>
      <c r="E16" s="28">
        <v>-2281.9094399999999</v>
      </c>
      <c r="F16" s="28"/>
      <c r="G16" s="28">
        <v>-5134.2962399999997</v>
      </c>
      <c r="H16" s="28"/>
      <c r="I16" s="28">
        <v>-13876.301760000004</v>
      </c>
      <c r="J16" s="28"/>
      <c r="K16" s="28">
        <v>-13876.301760000004</v>
      </c>
    </row>
    <row r="17" spans="1:13">
      <c r="C17" s="20"/>
      <c r="E17" s="11"/>
      <c r="F17" s="11"/>
      <c r="G17" s="11"/>
      <c r="H17" s="11"/>
      <c r="I17" s="11"/>
      <c r="J17" s="11"/>
      <c r="K17" s="11"/>
    </row>
    <row r="18" spans="1:13">
      <c r="A18" s="8">
        <f>A16+1</f>
        <v>3</v>
      </c>
      <c r="C18" s="19" t="s">
        <v>33</v>
      </c>
      <c r="E18" s="28">
        <v>-24910</v>
      </c>
      <c r="F18" s="28">
        <v>0</v>
      </c>
      <c r="G18" s="28">
        <v>-53844</v>
      </c>
      <c r="H18" s="28">
        <v>0</v>
      </c>
      <c r="I18" s="28">
        <v>-122486.50466100806</v>
      </c>
      <c r="J18" s="28">
        <v>0</v>
      </c>
      <c r="K18" s="28">
        <v>-123125.68337353105</v>
      </c>
    </row>
    <row r="19" spans="1:13">
      <c r="C19" s="19"/>
      <c r="E19" s="28"/>
      <c r="F19" s="28"/>
      <c r="G19" s="28"/>
      <c r="H19" s="28"/>
      <c r="I19" s="28"/>
      <c r="J19" s="28"/>
      <c r="K19" s="28"/>
    </row>
    <row r="20" spans="1:13">
      <c r="A20" s="8">
        <f>A18+1</f>
        <v>4</v>
      </c>
      <c r="C20" s="19" t="s">
        <v>39</v>
      </c>
      <c r="E20" s="28">
        <v>12934.0704289936</v>
      </c>
      <c r="F20" s="28"/>
      <c r="G20" s="28">
        <v>29101.658465235596</v>
      </c>
      <c r="H20" s="28"/>
      <c r="I20" s="28">
        <v>-5820.3316930471219</v>
      </c>
      <c r="J20" s="28"/>
      <c r="K20" s="28">
        <v>-5820.3316930471219</v>
      </c>
    </row>
    <row r="21" spans="1:13">
      <c r="C21" s="20"/>
      <c r="E21" s="33"/>
      <c r="F21" s="33"/>
      <c r="G21" s="33"/>
      <c r="H21" s="33"/>
      <c r="I21" s="33"/>
      <c r="J21" s="33"/>
      <c r="K21" s="33"/>
    </row>
    <row r="22" spans="1:13">
      <c r="A22" s="8">
        <f>A20+1</f>
        <v>5</v>
      </c>
      <c r="C22" s="19" t="s">
        <v>14</v>
      </c>
      <c r="E22" s="28">
        <v>-11376.091</v>
      </c>
      <c r="F22" s="28">
        <v>0</v>
      </c>
      <c r="G22" s="28">
        <v>-25596.204000000002</v>
      </c>
      <c r="H22" s="28">
        <v>0</v>
      </c>
      <c r="I22" s="28">
        <v>-57127.6227251819</v>
      </c>
      <c r="J22" s="28">
        <v>0</v>
      </c>
      <c r="K22" s="28">
        <v>-57127.6227251819</v>
      </c>
    </row>
    <row r="23" spans="1:13">
      <c r="C23" s="20"/>
      <c r="E23" s="29"/>
      <c r="F23" s="29"/>
      <c r="G23" s="29"/>
      <c r="H23" s="29"/>
      <c r="I23" s="28"/>
      <c r="J23" s="28"/>
      <c r="K23" s="28"/>
    </row>
    <row r="24" spans="1:13">
      <c r="C24" s="24" t="s">
        <v>15</v>
      </c>
      <c r="E24" s="29"/>
      <c r="F24" s="29"/>
      <c r="G24" s="29"/>
      <c r="H24" s="29"/>
      <c r="I24" s="28"/>
      <c r="J24" s="28"/>
      <c r="K24" s="28"/>
    </row>
    <row r="25" spans="1:13">
      <c r="A25" s="8">
        <f>A22+1</f>
        <v>6</v>
      </c>
      <c r="C25" s="21" t="s">
        <v>31</v>
      </c>
      <c r="E25" s="9">
        <v>5886.3709602845011</v>
      </c>
      <c r="F25" s="28"/>
      <c r="G25" s="9">
        <v>14922.636990218503</v>
      </c>
      <c r="H25" s="28"/>
      <c r="I25" s="9">
        <v>217260.02034834598</v>
      </c>
      <c r="J25" s="28"/>
      <c r="K25" s="9">
        <v>202258.88820286602</v>
      </c>
    </row>
    <row r="26" spans="1:13">
      <c r="A26" s="8">
        <f>A25+1</f>
        <v>7</v>
      </c>
      <c r="C26" s="21" t="s">
        <v>32</v>
      </c>
      <c r="E26" s="28">
        <v>26074.065999999999</v>
      </c>
      <c r="F26" s="28"/>
      <c r="G26" s="28">
        <v>58666.648999999998</v>
      </c>
      <c r="H26" s="28"/>
      <c r="I26" s="28">
        <v>127617.25</v>
      </c>
      <c r="J26" s="28">
        <v>0</v>
      </c>
      <c r="K26" s="28">
        <v>127617.25</v>
      </c>
    </row>
    <row r="27" spans="1:13">
      <c r="A27" s="8">
        <f>A26+1</f>
        <v>8</v>
      </c>
      <c r="C27" s="21" t="s">
        <v>16</v>
      </c>
      <c r="E27" s="26">
        <v>-38523.110101748804</v>
      </c>
      <c r="F27" s="9"/>
      <c r="G27" s="26">
        <v>-64786.52314946914</v>
      </c>
      <c r="H27" s="22"/>
      <c r="I27" s="26">
        <v>61336.940606636577</v>
      </c>
      <c r="J27" s="22"/>
      <c r="K27" s="26">
        <v>57034.130334304144</v>
      </c>
    </row>
    <row r="28" spans="1:13">
      <c r="A28" s="8">
        <f t="shared" ref="A28" si="0">A27+1</f>
        <v>9</v>
      </c>
      <c r="C28" s="21" t="s">
        <v>30</v>
      </c>
      <c r="E28" s="27">
        <v>46902.170080833326</v>
      </c>
      <c r="F28" s="9"/>
      <c r="G28" s="27">
        <v>81006.44905999997</v>
      </c>
      <c r="H28" s="22"/>
      <c r="I28" s="27">
        <v>-212966.06356999997</v>
      </c>
      <c r="J28" s="22"/>
      <c r="K28" s="27">
        <v>-191843.83447999996</v>
      </c>
    </row>
    <row r="29" spans="1:13">
      <c r="A29" s="8">
        <f>A28+1</f>
        <v>10</v>
      </c>
      <c r="C29" s="30" t="s">
        <v>17</v>
      </c>
      <c r="E29" s="18">
        <f>SUM(E25:E28)</f>
        <v>40339.496939369026</v>
      </c>
      <c r="G29" s="18">
        <f>SUM(G25:G28)</f>
        <v>89809.211900749331</v>
      </c>
      <c r="I29" s="18">
        <f>SUM(I25:I28)</f>
        <v>193248.14738498259</v>
      </c>
      <c r="K29" s="18">
        <f>SUM(K25:K28)</f>
        <v>195066.43405717018</v>
      </c>
      <c r="M29" s="11"/>
    </row>
    <row r="30" spans="1:13">
      <c r="I30" s="9"/>
      <c r="J30" s="9"/>
      <c r="K30" s="9"/>
    </row>
    <row r="31" spans="1:13" ht="16.2" thickBot="1">
      <c r="A31" s="8">
        <f>A29+1</f>
        <v>11</v>
      </c>
      <c r="C31" s="10" t="s">
        <v>24</v>
      </c>
      <c r="E31" s="23">
        <f>-SUM(E14,E16,E18, E20, E22,E29)</f>
        <v>16055.843821637376</v>
      </c>
      <c r="F31" s="18"/>
      <c r="G31" s="23">
        <f>-SUM(G14,G16,G18, G20, G22,G29)</f>
        <v>33305.908784015061</v>
      </c>
      <c r="H31" s="18"/>
      <c r="I31" s="23">
        <f>-SUM(I14,I16,I18, I20, I22,I29)</f>
        <v>151933.15297425454</v>
      </c>
      <c r="J31" s="18"/>
      <c r="K31" s="23">
        <f>-SUM(K14,K16,K18, K20, K22,K29)</f>
        <v>157303.04632458987</v>
      </c>
    </row>
    <row r="32" spans="1:13" ht="16.2" thickTop="1">
      <c r="C32" s="10"/>
      <c r="E32" s="25"/>
      <c r="F32" s="18"/>
      <c r="G32" s="25"/>
      <c r="H32" s="18"/>
      <c r="I32" s="25"/>
      <c r="J32" s="18"/>
      <c r="K32" s="25"/>
    </row>
    <row r="33" spans="1:11">
      <c r="E33" s="18"/>
      <c r="F33" s="18"/>
      <c r="G33" s="18"/>
      <c r="H33" s="18"/>
      <c r="I33" s="18"/>
      <c r="J33" s="18"/>
      <c r="K33" s="18"/>
    </row>
    <row r="34" spans="1:11">
      <c r="C34" s="10" t="s">
        <v>38</v>
      </c>
    </row>
    <row r="36" spans="1:11">
      <c r="A36" s="8">
        <f>A31+1</f>
        <v>12</v>
      </c>
      <c r="C36" s="19" t="s">
        <v>18</v>
      </c>
      <c r="E36" s="9">
        <v>-1715244.7993763499</v>
      </c>
      <c r="F36" s="9">
        <v>0</v>
      </c>
      <c r="G36" s="9">
        <v>-3686338.55745681</v>
      </c>
      <c r="H36" s="9">
        <v>0</v>
      </c>
      <c r="I36" s="9">
        <v>-7732809.4279264901</v>
      </c>
      <c r="J36" s="9"/>
      <c r="K36" s="9">
        <v>-7774398.2829264896</v>
      </c>
    </row>
    <row r="37" spans="1:11">
      <c r="A37" s="8">
        <f>A36+1</f>
        <v>13</v>
      </c>
      <c r="C37" s="19" t="s">
        <v>19</v>
      </c>
      <c r="E37" s="26">
        <v>-49722.087476578468</v>
      </c>
      <c r="F37" s="32"/>
      <c r="G37" s="26">
        <v>-109621.08912966696</v>
      </c>
      <c r="H37" s="32"/>
      <c r="I37" s="26">
        <v>-329945.27093217679</v>
      </c>
      <c r="J37" s="22"/>
      <c r="K37" s="26">
        <v>-349101.54397373699</v>
      </c>
    </row>
    <row r="38" spans="1:11">
      <c r="A38" s="8">
        <f>A37+1</f>
        <v>14</v>
      </c>
      <c r="C38" s="19" t="s">
        <v>34</v>
      </c>
      <c r="E38" s="26">
        <v>-15742.973502642648</v>
      </c>
      <c r="F38" s="22">
        <v>0</v>
      </c>
      <c r="G38" s="26">
        <v>-33261.023034222104</v>
      </c>
      <c r="H38" s="22">
        <v>0</v>
      </c>
      <c r="I38" s="26">
        <v>-128279.78507106598</v>
      </c>
      <c r="J38" s="22">
        <v>0</v>
      </c>
      <c r="K38" s="26">
        <v>-251057.74111182519</v>
      </c>
    </row>
    <row r="39" spans="1:11">
      <c r="A39" s="8">
        <f>A38+1</f>
        <v>15</v>
      </c>
      <c r="C39" s="19" t="s">
        <v>25</v>
      </c>
      <c r="E39" s="27">
        <v>-5192.8106595139852</v>
      </c>
      <c r="F39" s="32"/>
      <c r="G39" s="27">
        <v>-19766.092740711294</v>
      </c>
      <c r="H39" s="32"/>
      <c r="I39" s="27">
        <v>-104000.00586414676</v>
      </c>
      <c r="J39" s="22">
        <v>0</v>
      </c>
      <c r="K39" s="27">
        <v>-150391.86415818203</v>
      </c>
    </row>
    <row r="40" spans="1:11">
      <c r="A40" s="8">
        <f>A39+1</f>
        <v>16</v>
      </c>
      <c r="C40" s="31" t="s">
        <v>22</v>
      </c>
      <c r="E40" s="9">
        <f>E36+E37-E38-E39</f>
        <v>-1744031.1026907717</v>
      </c>
      <c r="F40" s="11"/>
      <c r="G40" s="9">
        <f>G36+G37-G38-G39</f>
        <v>-3742932.5308115436</v>
      </c>
      <c r="H40" s="11"/>
      <c r="I40" s="9">
        <f>I36+I37-I38-I39</f>
        <v>-7830474.9079234544</v>
      </c>
      <c r="J40" s="9"/>
      <c r="K40" s="9">
        <f>K36+K37-K38-K39</f>
        <v>-7722050.2216302194</v>
      </c>
    </row>
    <row r="41" spans="1:11">
      <c r="C41" s="20"/>
      <c r="E41" s="11"/>
      <c r="F41" s="11"/>
      <c r="G41" s="11"/>
      <c r="H41" s="11"/>
      <c r="I41" s="11"/>
      <c r="J41" s="11"/>
      <c r="K41" s="11"/>
    </row>
    <row r="42" spans="1:11">
      <c r="A42" s="8">
        <f>A40+1</f>
        <v>17</v>
      </c>
      <c r="C42" s="19" t="s">
        <v>23</v>
      </c>
      <c r="E42" s="9">
        <v>-38967.915036705606</v>
      </c>
      <c r="F42" s="28"/>
      <c r="G42" s="9">
        <v>-39401.663693417344</v>
      </c>
      <c r="H42" s="28"/>
      <c r="I42" s="9">
        <v>-40465.42542533989</v>
      </c>
      <c r="J42" s="28"/>
      <c r="K42" s="9">
        <v>-41561.100009220107</v>
      </c>
    </row>
    <row r="43" spans="1:11">
      <c r="C43" s="19"/>
      <c r="E43" s="9"/>
      <c r="F43" s="28"/>
      <c r="G43" s="9"/>
      <c r="H43" s="28"/>
      <c r="I43" s="9"/>
      <c r="J43" s="28"/>
      <c r="K43" s="9"/>
    </row>
    <row r="44" spans="1:11">
      <c r="A44" s="8">
        <f>A42+1</f>
        <v>18</v>
      </c>
      <c r="C44" s="19" t="s">
        <v>29</v>
      </c>
      <c r="E44" s="28">
        <v>-55821.137653846163</v>
      </c>
      <c r="F44" s="28"/>
      <c r="G44" s="28">
        <v>-111642.27530769233</v>
      </c>
      <c r="H44" s="28"/>
      <c r="I44" s="28">
        <v>-130621.46211000005</v>
      </c>
      <c r="J44" s="28"/>
      <c r="K44" s="28">
        <v>-101594.47053000014</v>
      </c>
    </row>
    <row r="45" spans="1:11">
      <c r="C45" s="19"/>
      <c r="E45" s="28"/>
      <c r="F45" s="28"/>
      <c r="G45" s="28"/>
      <c r="H45" s="28"/>
      <c r="I45" s="28"/>
      <c r="J45" s="28"/>
      <c r="K45" s="28"/>
    </row>
    <row r="46" spans="1:11">
      <c r="A46" s="8">
        <f>A44+1</f>
        <v>19</v>
      </c>
      <c r="C46" s="19" t="s">
        <v>40</v>
      </c>
      <c r="E46" s="28">
        <v>-2487.3212363449234</v>
      </c>
      <c r="F46" s="28"/>
      <c r="G46" s="28">
        <v>-11192.945563552155</v>
      </c>
      <c r="H46" s="28"/>
      <c r="I46" s="28">
        <v>-26191.492618712033</v>
      </c>
      <c r="J46" s="28"/>
      <c r="K46" s="28">
        <v>-20371.160925664899</v>
      </c>
    </row>
    <row r="47" spans="1:11">
      <c r="C47" s="20"/>
      <c r="E47" s="28"/>
      <c r="F47" s="29"/>
      <c r="G47" s="28"/>
      <c r="H47" s="29"/>
      <c r="I47" s="29"/>
      <c r="J47" s="29"/>
      <c r="K47" s="29"/>
    </row>
    <row r="48" spans="1:11">
      <c r="A48" s="8">
        <f>A46+1</f>
        <v>20</v>
      </c>
      <c r="C48" s="20" t="s">
        <v>20</v>
      </c>
      <c r="E48" s="34">
        <v>-49238.512377820523</v>
      </c>
      <c r="F48" s="29"/>
      <c r="G48" s="34">
        <v>-157161.27771500003</v>
      </c>
      <c r="H48" s="29"/>
      <c r="I48" s="34">
        <v>-224592</v>
      </c>
      <c r="J48" s="29"/>
      <c r="K48" s="34">
        <v>-38295</v>
      </c>
    </row>
    <row r="49" spans="1:12">
      <c r="C49" s="20"/>
      <c r="E49" s="28"/>
      <c r="F49" s="29"/>
      <c r="G49" s="28"/>
      <c r="H49" s="29"/>
      <c r="I49" s="28"/>
      <c r="J49" s="29"/>
      <c r="K49" s="29"/>
    </row>
    <row r="50" spans="1:12">
      <c r="A50" s="8">
        <f>A48+1</f>
        <v>21</v>
      </c>
      <c r="C50" s="20" t="s">
        <v>21</v>
      </c>
      <c r="E50" s="34">
        <v>2338.355148141025</v>
      </c>
      <c r="F50" s="29"/>
      <c r="G50" s="34">
        <v>7144.3441349999985</v>
      </c>
      <c r="H50" s="29"/>
      <c r="I50" s="34">
        <v>10144.558764377929</v>
      </c>
      <c r="J50" s="29"/>
      <c r="K50" s="34">
        <v>1822</v>
      </c>
    </row>
    <row r="51" spans="1:12">
      <c r="C51" s="11"/>
      <c r="I51" s="9"/>
      <c r="J51" s="9"/>
      <c r="K51" s="9"/>
    </row>
    <row r="52" spans="1:12" ht="16.2" thickBot="1">
      <c r="A52" s="8">
        <f>A50+1</f>
        <v>22</v>
      </c>
      <c r="C52" s="10" t="s">
        <v>26</v>
      </c>
      <c r="E52" s="23">
        <f>SUM(E40,E42, E44, E46, E48,E50)</f>
        <v>-1888207.6338473477</v>
      </c>
      <c r="F52" s="23"/>
      <c r="G52" s="23">
        <f t="shared" ref="G52:K52" si="1">SUM(G40,G42, G44, G46, G48,G50)</f>
        <v>-4055186.348956205</v>
      </c>
      <c r="H52" s="23"/>
      <c r="I52" s="23">
        <f t="shared" si="1"/>
        <v>-8242200.7293131277</v>
      </c>
      <c r="J52" s="23"/>
      <c r="K52" s="23">
        <f t="shared" si="1"/>
        <v>-7922049.9530951045</v>
      </c>
    </row>
    <row r="53" spans="1:12" ht="16.2" thickTop="1">
      <c r="C53" s="10"/>
      <c r="E53" s="25"/>
      <c r="F53" s="18"/>
      <c r="G53" s="25"/>
      <c r="H53" s="18"/>
      <c r="I53" s="25"/>
      <c r="J53" s="18"/>
      <c r="K53" s="25"/>
    </row>
    <row r="55" spans="1:12" ht="30.6" customHeight="1">
      <c r="B55" s="42" t="s">
        <v>35</v>
      </c>
      <c r="C55" s="42"/>
      <c r="D55" s="42"/>
      <c r="E55" s="42"/>
      <c r="F55" s="42"/>
      <c r="G55" s="42"/>
      <c r="H55" s="42"/>
      <c r="I55" s="42"/>
      <c r="J55" s="42"/>
      <c r="K55" s="42"/>
    </row>
    <row r="56" spans="1:12" ht="9.4499999999999993" customHeight="1">
      <c r="B56" s="35"/>
      <c r="C56" s="35"/>
      <c r="D56" s="35"/>
      <c r="E56" s="35"/>
      <c r="F56" s="35"/>
      <c r="G56" s="35"/>
      <c r="H56" s="35"/>
      <c r="I56" s="35"/>
      <c r="J56" s="35"/>
      <c r="K56" s="35"/>
    </row>
    <row r="57" spans="1:12" ht="32.4" customHeight="1">
      <c r="B57" s="36" t="s">
        <v>42</v>
      </c>
      <c r="C57" s="37"/>
      <c r="D57" s="37"/>
      <c r="E57" s="37"/>
      <c r="F57" s="37"/>
      <c r="G57" s="37"/>
      <c r="H57" s="37"/>
      <c r="I57" s="37"/>
      <c r="J57" s="37"/>
      <c r="K57" s="37"/>
      <c r="L57" s="11"/>
    </row>
    <row r="58" spans="1:12" s="12" customFormat="1">
      <c r="A58" s="13"/>
    </row>
    <row r="59" spans="1:12" s="12" customFormat="1">
      <c r="A59" s="13"/>
      <c r="B59" s="12" t="s">
        <v>27</v>
      </c>
    </row>
    <row r="60" spans="1:12" s="12" customFormat="1">
      <c r="A60" s="13"/>
      <c r="B60" s="14"/>
      <c r="C60" s="14"/>
      <c r="D60" s="15"/>
      <c r="F60" s="15"/>
      <c r="H60" s="15"/>
      <c r="I60" s="16"/>
      <c r="J60" s="15"/>
    </row>
    <row r="61" spans="1:12" s="12" customFormat="1">
      <c r="A61" s="13"/>
      <c r="B61" s="17"/>
      <c r="C61" s="14"/>
      <c r="D61" s="15"/>
      <c r="F61" s="15"/>
      <c r="H61" s="15"/>
      <c r="I61" s="16"/>
      <c r="J61" s="15"/>
    </row>
    <row r="62" spans="1:12">
      <c r="B62" s="14"/>
    </row>
  </sheetData>
  <mergeCells count="6">
    <mergeCell ref="B57:K57"/>
    <mergeCell ref="A1:K1"/>
    <mergeCell ref="A3:K3"/>
    <mergeCell ref="A4:K4"/>
    <mergeCell ref="A5:K5"/>
    <mergeCell ref="B55:K55"/>
  </mergeCells>
  <pageMargins left="0.7" right="0.7" top="0.75" bottom="0.75" header="0.3" footer="0.3"/>
  <pageSetup scale="63" orientation="portrait" horizontalDpi="200" verticalDpi="200" r:id="rId1"/>
  <headerFooter>
    <oddHeader xml:space="preserve">&amp;R&amp;"Times New Roman,Regular"&amp;12Exhibit___(APA/SPA/ADH/MBR-6, Schedule 3)
Page 1 of 1
</oddHeader>
  </headerFooter>
  <ignoredErrors>
    <ignoredError sqref="K40 I40 G40 E40 J25 H25 F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APA-SPA-ADH-MBR-6, Sch.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2022-06-14T20:47:25Z</dcterms:created>
  <dcterms:modified xsi:type="dcterms:W3CDTF">2022-06-14T20:47:37Z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