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filterPrivacy="1"/>
  <xr:revisionPtr revIDLastSave="0" documentId="13_ncr:1_{86F83748-F5A7-47D5-9E74-3E2092169BDC}" xr6:coauthVersionLast="47" xr6:coauthVersionMax="47" xr10:uidLastSave="{00000000-0000-0000-0000-000000000000}"/>
  <bookViews>
    <workbookView xWindow="28680" yWindow="-120" windowWidth="29040" windowHeight="15840" tabRatio="747" xr2:uid="{00000000-000D-0000-FFFF-FFFF00000000}"/>
  </bookViews>
  <sheets>
    <sheet name="APA_SPA_ADH_MBR-1, Sch 3, p1" sheetId="7" r:id="rId1"/>
    <sheet name="APA_SPA_ADH_MBR-1, Sch 3, p2" sheetId="8" r:id="rId2"/>
    <sheet name="APA_SPA_ADH_MBR-1, Sch 3, p3" sheetId="9" r:id="rId3"/>
    <sheet name="APA_SPA_ADH_MBR-1, Sch 3, p4" sheetId="4" r:id="rId4"/>
    <sheet name="APA_SPA_ADH_MBR-1, Sch 3, p5" sheetId="12" r:id="rId5"/>
    <sheet name="APA_SPA_ADH_MBR-1, Sch 3, p6" sheetId="13" r:id="rId6"/>
    <sheet name="APA_SPA_ADH_MBR-1, Sch 3, p7" sheetId="14" r:id="rId7"/>
  </sheets>
  <definedNames>
    <definedName name="_xlnm.Print_Area" localSheetId="0">'APA_SPA_ADH_MBR-1, Sch 3, p1'!$A$1:$F$27</definedName>
    <definedName name="_xlnm.Print_Area" localSheetId="1">'APA_SPA_ADH_MBR-1, Sch 3, p2'!$A$1:$P$43</definedName>
    <definedName name="_xlnm.Print_Area" localSheetId="3">'APA_SPA_ADH_MBR-1, Sch 3, p4'!$A$1:$K$40</definedName>
    <definedName name="_xlnm.Print_Area" localSheetId="4">'APA_SPA_ADH_MBR-1, Sch 3, p5'!$A$1:$L$47</definedName>
    <definedName name="_xlnm.Print_Area" localSheetId="5">'APA_SPA_ADH_MBR-1, Sch 3, p6'!$A$1:$L$38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46" i="14" l="1"/>
  <c r="A12" i="7" l="1"/>
  <c r="D16" i="4" l="1"/>
  <c r="K46" i="14"/>
  <c r="I46" i="14"/>
  <c r="G46" i="14"/>
  <c r="E27" i="14"/>
  <c r="E13" i="13" s="1"/>
  <c r="E17" i="13" s="1"/>
  <c r="F26" i="14"/>
  <c r="F27" i="14" s="1"/>
  <c r="K21" i="14"/>
  <c r="K30" i="14" s="1"/>
  <c r="K31" i="14" s="1"/>
  <c r="I21" i="14"/>
  <c r="I30" i="14" s="1"/>
  <c r="I31" i="14" s="1"/>
  <c r="G21" i="14"/>
  <c r="G30" i="14" s="1"/>
  <c r="G31" i="14" s="1"/>
  <c r="E21" i="14"/>
  <c r="E30" i="14" s="1"/>
  <c r="E31" i="14" s="1"/>
  <c r="A16" i="14"/>
  <c r="A17" i="14" s="1"/>
  <c r="A18" i="14" s="1"/>
  <c r="A19" i="14" s="1"/>
  <c r="A20" i="14" s="1"/>
  <c r="A21" i="14" s="1"/>
  <c r="A23" i="14" s="1"/>
  <c r="A25" i="14" s="1"/>
  <c r="A26" i="14" s="1"/>
  <c r="A27" i="14" s="1"/>
  <c r="A30" i="14" s="1"/>
  <c r="A15" i="13"/>
  <c r="A17" i="13" s="1"/>
  <c r="A19" i="13" s="1"/>
  <c r="A21" i="13" s="1"/>
  <c r="A23" i="13" s="1"/>
  <c r="A25" i="13" s="1"/>
  <c r="A27" i="13" s="1"/>
  <c r="A29" i="13" s="1"/>
  <c r="A31" i="13" s="1"/>
  <c r="E37" i="14" l="1"/>
  <c r="E40" i="14" s="1"/>
  <c r="E45" i="14"/>
  <c r="A31" i="14"/>
  <c r="A32" i="14" s="1"/>
  <c r="A33" i="14" s="1"/>
  <c r="A34" i="14" s="1"/>
  <c r="A37" i="14" s="1"/>
  <c r="D25" i="4"/>
  <c r="F25" i="4"/>
  <c r="H25" i="4"/>
  <c r="J25" i="4"/>
  <c r="G23" i="14"/>
  <c r="I42" i="14"/>
  <c r="G37" i="14"/>
  <c r="G40" i="14" s="1"/>
  <c r="G45" i="14"/>
  <c r="K45" i="14"/>
  <c r="K37" i="14"/>
  <c r="K40" i="14" s="1"/>
  <c r="I45" i="14"/>
  <c r="I37" i="14"/>
  <c r="I40" i="14" s="1"/>
  <c r="A38" i="14" l="1"/>
  <c r="A39" i="14" s="1"/>
  <c r="A40" i="14" s="1"/>
  <c r="A41" i="14" s="1"/>
  <c r="A42" i="14" s="1"/>
  <c r="A45" i="14" s="1"/>
  <c r="E42" i="14"/>
  <c r="E47" i="14" s="1"/>
  <c r="E48" i="14" s="1"/>
  <c r="G42" i="14"/>
  <c r="K42" i="14"/>
  <c r="G25" i="14"/>
  <c r="I12" i="14"/>
  <c r="I23" i="14" s="1"/>
  <c r="I47" i="14"/>
  <c r="I48" i="14" s="1"/>
  <c r="I33" i="14"/>
  <c r="I50" i="14" l="1"/>
  <c r="I32" i="14" s="1"/>
  <c r="I34" i="14" s="1"/>
  <c r="I19" i="13" s="1"/>
  <c r="A46" i="14"/>
  <c r="A47" i="14" s="1"/>
  <c r="A48" i="14" s="1"/>
  <c r="A49" i="14" s="1"/>
  <c r="A50" i="14" s="1"/>
  <c r="K47" i="14"/>
  <c r="K48" i="14" s="1"/>
  <c r="K33" i="14"/>
  <c r="G47" i="14"/>
  <c r="G48" i="14" s="1"/>
  <c r="G33" i="14"/>
  <c r="E33" i="14"/>
  <c r="K12" i="14"/>
  <c r="K23" i="14" s="1"/>
  <c r="K25" i="14" s="1"/>
  <c r="I25" i="14"/>
  <c r="G27" i="14"/>
  <c r="G13" i="13" s="1"/>
  <c r="G17" i="13" s="1"/>
  <c r="F16" i="4"/>
  <c r="F33" i="12"/>
  <c r="H33" i="12"/>
  <c r="J33" i="12"/>
  <c r="K17" i="12"/>
  <c r="K33" i="12" s="1"/>
  <c r="I17" i="12"/>
  <c r="I33" i="12" s="1"/>
  <c r="G17" i="12"/>
  <c r="G33" i="12" s="1"/>
  <c r="E17" i="12"/>
  <c r="E33" i="12" s="1"/>
  <c r="J26" i="4"/>
  <c r="H26" i="4"/>
  <c r="F26" i="4"/>
  <c r="D26" i="4"/>
  <c r="E50" i="14" l="1"/>
  <c r="E32" i="14" s="1"/>
  <c r="K50" i="14"/>
  <c r="K32" i="14" s="1"/>
  <c r="K34" i="14" s="1"/>
  <c r="K19" i="13" s="1"/>
  <c r="G50" i="14"/>
  <c r="G32" i="14" s="1"/>
  <c r="G34" i="14" s="1"/>
  <c r="G19" i="13" s="1"/>
  <c r="G21" i="13" s="1"/>
  <c r="G25" i="13" s="1"/>
  <c r="G29" i="13" s="1"/>
  <c r="K27" i="14"/>
  <c r="K13" i="13" s="1"/>
  <c r="K17" i="13" s="1"/>
  <c r="J16" i="4"/>
  <c r="I27" i="14"/>
  <c r="I13" i="13" s="1"/>
  <c r="I17" i="13" s="1"/>
  <c r="I21" i="13" s="1"/>
  <c r="I25" i="13" s="1"/>
  <c r="I29" i="13" s="1"/>
  <c r="H16" i="4"/>
  <c r="A13" i="12"/>
  <c r="A14" i="12" s="1"/>
  <c r="A15" i="12" s="1"/>
  <c r="A16" i="12" s="1"/>
  <c r="K14" i="12"/>
  <c r="K30" i="12" s="1"/>
  <c r="I14" i="12"/>
  <c r="I30" i="12" s="1"/>
  <c r="G14" i="12"/>
  <c r="G30" i="12" s="1"/>
  <c r="E14" i="12"/>
  <c r="E30" i="12" s="1"/>
  <c r="K13" i="12"/>
  <c r="I13" i="12"/>
  <c r="I29" i="12" s="1"/>
  <c r="G13" i="12"/>
  <c r="G29" i="12" s="1"/>
  <c r="E13" i="12"/>
  <c r="E35" i="12"/>
  <c r="G35" i="12"/>
  <c r="I35" i="12"/>
  <c r="K35" i="12"/>
  <c r="G16" i="12"/>
  <c r="G32" i="12" s="1"/>
  <c r="I16" i="12"/>
  <c r="I32" i="12" s="1"/>
  <c r="K16" i="12"/>
  <c r="K32" i="12" s="1"/>
  <c r="E16" i="12"/>
  <c r="E32" i="12" s="1"/>
  <c r="K15" i="12"/>
  <c r="K31" i="12" s="1"/>
  <c r="I15" i="12"/>
  <c r="I31" i="12" s="1"/>
  <c r="G15" i="12"/>
  <c r="G31" i="12" s="1"/>
  <c r="E15" i="12"/>
  <c r="E31" i="12" s="1"/>
  <c r="K12" i="12"/>
  <c r="K28" i="12" s="1"/>
  <c r="I12" i="12"/>
  <c r="G12" i="12"/>
  <c r="G28" i="12" s="1"/>
  <c r="E12" i="12"/>
  <c r="E28" i="12" s="1"/>
  <c r="J14" i="4"/>
  <c r="H14" i="4"/>
  <c r="F14" i="4"/>
  <c r="F18" i="4" s="1"/>
  <c r="G12" i="9" s="1"/>
  <c r="G16" i="9" s="1"/>
  <c r="D14" i="4"/>
  <c r="D18" i="4" s="1"/>
  <c r="A14" i="9"/>
  <c r="A16" i="9" s="1"/>
  <c r="A18" i="9" s="1"/>
  <c r="A20" i="9" s="1"/>
  <c r="A22" i="9" s="1"/>
  <c r="A24" i="9" s="1"/>
  <c r="A26" i="9" s="1"/>
  <c r="A28" i="9" s="1"/>
  <c r="A14" i="8"/>
  <c r="A16" i="8" s="1"/>
  <c r="A18" i="8" s="1"/>
  <c r="A20" i="8" s="1"/>
  <c r="A22" i="8" s="1"/>
  <c r="A24" i="8" s="1"/>
  <c r="A26" i="8" s="1"/>
  <c r="A28" i="8" s="1"/>
  <c r="A30" i="8" s="1"/>
  <c r="A32" i="8" s="1"/>
  <c r="A34" i="8" s="1"/>
  <c r="A36" i="8" s="1"/>
  <c r="A38" i="8" s="1"/>
  <c r="A14" i="7"/>
  <c r="A16" i="7" s="1"/>
  <c r="A18" i="7" s="1"/>
  <c r="A20" i="7" s="1"/>
  <c r="G34" i="12"/>
  <c r="I34" i="12"/>
  <c r="E34" i="12"/>
  <c r="K34" i="12"/>
  <c r="M34" i="8"/>
  <c r="O34" i="8" s="1"/>
  <c r="G14" i="8"/>
  <c r="I26" i="9" l="1"/>
  <c r="I31" i="13"/>
  <c r="G26" i="9"/>
  <c r="E18" i="7" s="1"/>
  <c r="G31" i="13"/>
  <c r="E12" i="9"/>
  <c r="E16" i="9" s="1"/>
  <c r="E34" i="14"/>
  <c r="E19" i="13" s="1"/>
  <c r="E21" i="13" s="1"/>
  <c r="E25" i="13" s="1"/>
  <c r="E29" i="13" s="1"/>
  <c r="E26" i="9" s="1"/>
  <c r="K21" i="13"/>
  <c r="K25" i="13" s="1"/>
  <c r="K29" i="13" s="1"/>
  <c r="J18" i="4"/>
  <c r="K12" i="9" s="1"/>
  <c r="K16" i="9" s="1"/>
  <c r="H18" i="4"/>
  <c r="I12" i="9" s="1"/>
  <c r="I16" i="9" s="1"/>
  <c r="A17" i="12"/>
  <c r="A18" i="12" s="1"/>
  <c r="A19" i="12" s="1"/>
  <c r="A20" i="12" s="1"/>
  <c r="A21" i="12" s="1"/>
  <c r="A22" i="12" s="1"/>
  <c r="A23" i="12" s="1"/>
  <c r="A24" i="12" s="1"/>
  <c r="I21" i="12"/>
  <c r="I23" i="12" s="1"/>
  <c r="I25" i="12" s="1"/>
  <c r="I36" i="12" s="1"/>
  <c r="E21" i="12"/>
  <c r="I28" i="12"/>
  <c r="K21" i="12"/>
  <c r="K23" i="12" s="1"/>
  <c r="K25" i="12" s="1"/>
  <c r="K36" i="12" s="1"/>
  <c r="K29" i="12"/>
  <c r="E29" i="12"/>
  <c r="G21" i="12"/>
  <c r="G23" i="12" s="1"/>
  <c r="G25" i="12" s="1"/>
  <c r="K26" i="9" l="1"/>
  <c r="K31" i="13"/>
  <c r="E23" i="12"/>
  <c r="A25" i="12"/>
  <c r="A28" i="12" s="1"/>
  <c r="A29" i="12" s="1"/>
  <c r="A30" i="12" s="1"/>
  <c r="A31" i="12" s="1"/>
  <c r="A32" i="12" s="1"/>
  <c r="H28" i="4"/>
  <c r="I37" i="12"/>
  <c r="I39" i="12" s="1"/>
  <c r="I41" i="12" s="1"/>
  <c r="H27" i="4" s="1"/>
  <c r="H29" i="4" s="1"/>
  <c r="I18" i="9" s="1"/>
  <c r="I20" i="9" s="1"/>
  <c r="I24" i="9" s="1"/>
  <c r="J28" i="4"/>
  <c r="K37" i="12"/>
  <c r="K39" i="12" s="1"/>
  <c r="K41" i="12" s="1"/>
  <c r="J27" i="4" s="1"/>
  <c r="J29" i="4" s="1"/>
  <c r="K18" i="9" s="1"/>
  <c r="K20" i="9" s="1"/>
  <c r="K24" i="9" s="1"/>
  <c r="G36" i="12"/>
  <c r="G37" i="12" s="1"/>
  <c r="G39" i="12" s="1"/>
  <c r="G41" i="12" s="1"/>
  <c r="F27" i="4" s="1"/>
  <c r="F28" i="4"/>
  <c r="A33" i="12" l="1"/>
  <c r="A34" i="12" s="1"/>
  <c r="A35" i="12" s="1"/>
  <c r="A36" i="12" s="1"/>
  <c r="A37" i="12" s="1"/>
  <c r="A38" i="12" s="1"/>
  <c r="A39" i="12" s="1"/>
  <c r="A40" i="12" s="1"/>
  <c r="A41" i="12" s="1"/>
  <c r="E25" i="12"/>
  <c r="K28" i="9"/>
  <c r="O12" i="8" s="1"/>
  <c r="O22" i="8" s="1"/>
  <c r="I28" i="9"/>
  <c r="M12" i="8" s="1"/>
  <c r="M22" i="8" s="1"/>
  <c r="F29" i="4"/>
  <c r="G18" i="9" s="1"/>
  <c r="G20" i="9" s="1"/>
  <c r="G24" i="9" s="1"/>
  <c r="D28" i="4" l="1"/>
  <c r="E36" i="12"/>
  <c r="E37" i="12" s="1"/>
  <c r="E39" i="12" s="1"/>
  <c r="E41" i="12" s="1"/>
  <c r="G28" i="9"/>
  <c r="K12" i="8" s="1"/>
  <c r="K22" i="8" s="1"/>
  <c r="I12" i="8"/>
  <c r="K14" i="8" s="1"/>
  <c r="E14" i="8" s="1"/>
  <c r="D27" i="4" l="1"/>
  <c r="M14" i="8"/>
  <c r="O14" i="8" s="1"/>
  <c r="O20" i="8" s="1"/>
  <c r="O24" i="8" s="1"/>
  <c r="K20" i="8"/>
  <c r="K24" i="8" s="1"/>
  <c r="K28" i="8" s="1"/>
  <c r="K30" i="8" s="1"/>
  <c r="K32" i="8" s="1"/>
  <c r="K36" i="8" s="1"/>
  <c r="K38" i="8" s="1"/>
  <c r="M26" i="8" s="1"/>
  <c r="M20" i="8"/>
  <c r="M24" i="8" s="1"/>
  <c r="D29" i="4" l="1"/>
  <c r="I14" i="8"/>
  <c r="M28" i="8"/>
  <c r="E18" i="9" l="1"/>
  <c r="E20" i="9" s="1"/>
  <c r="E24" i="9" s="1"/>
  <c r="E28" i="9" s="1"/>
  <c r="M30" i="8"/>
  <c r="M32" i="8" s="1"/>
  <c r="M36" i="8" s="1"/>
  <c r="M38" i="8" s="1"/>
  <c r="O26" i="8" s="1"/>
  <c r="O28" i="8" s="1"/>
  <c r="E12" i="7" l="1"/>
  <c r="E16" i="8"/>
  <c r="E18" i="8" s="1"/>
  <c r="E14" i="7" s="1"/>
  <c r="O30" i="8"/>
  <c r="O32" i="8" s="1"/>
  <c r="O36" i="8" s="1"/>
  <c r="O38" i="8" s="1"/>
  <c r="E16" i="7" l="1"/>
  <c r="E20" i="7" s="1"/>
</calcChain>
</file>

<file path=xl/sharedStrings.xml><?xml version="1.0" encoding="utf-8"?>
<sst xmlns="http://schemas.openxmlformats.org/spreadsheetml/2006/main" count="291" uniqueCount="143">
  <si>
    <t>GEORGIA POWER COMPANY</t>
  </si>
  <si>
    <t>Calendar Years Ending</t>
  </si>
  <si>
    <t>Accumulated Depreciation</t>
  </si>
  <si>
    <t>Accumulated Deferred Income Taxes</t>
  </si>
  <si>
    <t>Operating Expenses</t>
  </si>
  <si>
    <t>Test</t>
  </si>
  <si>
    <t xml:space="preserve"> </t>
  </si>
  <si>
    <t>COMPUTATION OF RETAIL REVENUE DEFICIENCY</t>
  </si>
  <si>
    <t>Line
No.</t>
  </si>
  <si>
    <t>Description</t>
  </si>
  <si>
    <t>Revenue
Deficiency</t>
  </si>
  <si>
    <t>(1)</t>
  </si>
  <si>
    <t>(2)</t>
  </si>
  <si>
    <t>(3)</t>
  </si>
  <si>
    <t>Retail Rate Base</t>
  </si>
  <si>
    <t>(a)</t>
  </si>
  <si>
    <t>Requested Rate of Return</t>
  </si>
  <si>
    <t>×</t>
  </si>
  <si>
    <t>(b)</t>
  </si>
  <si>
    <t>Earnings Requirement</t>
  </si>
  <si>
    <t>Less: Earnings Available for Return</t>
  </si>
  <si>
    <t>-</t>
  </si>
  <si>
    <t>Earnings Deficiency</t>
  </si>
  <si>
    <t>Income Expansion Factor</t>
  </si>
  <si>
    <t>÷</t>
  </si>
  <si>
    <t>(c)</t>
  </si>
  <si>
    <t>(d)</t>
  </si>
  <si>
    <t>+</t>
  </si>
  <si>
    <t>Note:  Details may not add to totals due to rounding.</t>
  </si>
  <si>
    <t>COMPUTATION OF LEVELIZED REVENUE DEFICIENCY AND TEST PERIOD LEVELIZATION ADJUSTMENT</t>
  </si>
  <si>
    <t>Net Present
Value</t>
  </si>
  <si>
    <t>(4)</t>
  </si>
  <si>
    <t>(5)</t>
  </si>
  <si>
    <t>(6)</t>
  </si>
  <si>
    <t>(7)</t>
  </si>
  <si>
    <t>(8)</t>
  </si>
  <si>
    <t>Test Period Revenue Deficiency</t>
  </si>
  <si>
    <t>Test Period Levelization Adjustment</t>
  </si>
  <si>
    <t>Levelized Revenue Requirement Collected</t>
  </si>
  <si>
    <t>Less: Projected Revenue Requirement</t>
  </si>
  <si>
    <t>Current Year Over/(Under) Collection</t>
  </si>
  <si>
    <t>Accumulated Over/(Under) Collection Beginning Balance</t>
  </si>
  <si>
    <t>Accumulated Over/(Under) Collection Ending Balance</t>
  </si>
  <si>
    <t>Line No.</t>
  </si>
  <si>
    <t>Net Plant in Service</t>
  </si>
  <si>
    <t>Environmental Remediation Accrual</t>
  </si>
  <si>
    <t>Depreciation Expense</t>
  </si>
  <si>
    <t>Line</t>
  </si>
  <si>
    <t>No.</t>
  </si>
  <si>
    <t>Retail Electric Plant in Service</t>
  </si>
  <si>
    <t>ECCR Revenues</t>
  </si>
  <si>
    <t>ECCR Tariff Revenues</t>
  </si>
  <si>
    <t>Earnings Before Taxes</t>
  </si>
  <si>
    <t>ENVIRONMENTAL STATE &amp; FEDERAL INCOME TAXES</t>
  </si>
  <si>
    <t>State Tax Calculation</t>
  </si>
  <si>
    <t>Interest Expense</t>
  </si>
  <si>
    <t>Non-Deductible Depreciation Expense</t>
  </si>
  <si>
    <t>State Income Tax Deduction</t>
  </si>
  <si>
    <t>State Tax Rate</t>
  </si>
  <si>
    <t xml:space="preserve">State Tax on Environmental Expenses </t>
  </si>
  <si>
    <t>State Tax Credits on Environmental Expenditures</t>
  </si>
  <si>
    <t>Net State Income Tax - Environmental</t>
  </si>
  <si>
    <t>Federal Tax Calculation</t>
  </si>
  <si>
    <t>Federal Tax Rate</t>
  </si>
  <si>
    <t xml:space="preserve">Federal Tax on Environmental Expenses </t>
  </si>
  <si>
    <t>Test Period</t>
  </si>
  <si>
    <t>Earnings Subject to State Tax</t>
  </si>
  <si>
    <t>Earnings Subject to Federal Tax</t>
  </si>
  <si>
    <t>ENVIRONMENTAL INVESTMENT AND EXPENSES (a)</t>
  </si>
  <si>
    <t>Period (b)</t>
  </si>
  <si>
    <t>Federal Income Taxes</t>
  </si>
  <si>
    <t>Total Revenue Deficiency</t>
  </si>
  <si>
    <t>APPLICABLE TO ENVIRONMENTAL COMPLIANCE COST RECOVERY (ECCR) TARIFF</t>
  </si>
  <si>
    <t>(AMOUNTS IN THOUSANDS)</t>
  </si>
  <si>
    <t>Total Rate Base</t>
  </si>
  <si>
    <t>Earnings Available for Return</t>
  </si>
  <si>
    <t>Levelization
Adjustment</t>
  </si>
  <si>
    <t>Environmental Regulatory Assets</t>
  </si>
  <si>
    <t>Environmental Amortization</t>
  </si>
  <si>
    <t>Federal Protected Excess ADIT Amortization</t>
  </si>
  <si>
    <t>Net Federal Income Tax - Environmental</t>
  </si>
  <si>
    <t>Environmental Regulatory Assets Amortization</t>
  </si>
  <si>
    <t>Carrying Cost Applied to Accumulated Over/(Under) Collection Balance</t>
  </si>
  <si>
    <t>Accumulated Over/(Under) Collection before Carrying Cost</t>
  </si>
  <si>
    <t xml:space="preserve">Accumulated Deferred Income Taxes </t>
  </si>
  <si>
    <t>Over/(Under) Balance, net of Accumulated Deferred Income Taxes</t>
  </si>
  <si>
    <t>State Income Taxes</t>
  </si>
  <si>
    <t>Discount
Rate (a)</t>
  </si>
  <si>
    <t>Pre-Tax Weighted Average Cost of Capital</t>
  </si>
  <si>
    <t>FOR THE TWELVE MONTH PERIOD ENDING JULY 31, 2023</t>
  </si>
  <si>
    <t>2023-2025 Levelization Adjustment</t>
  </si>
  <si>
    <t>FOR THE TWELVE MONTH PERIODS ENDING DECEMBER 31, 2023-2025</t>
  </si>
  <si>
    <t>(a)  From Exhibit___(APA/SPA/ADH/MBR-1, Schedule 3 ECCR) Page 4</t>
  </si>
  <si>
    <t>(c)  From Exhibit___(APA/SPA/ADH/MBR-1, Schedule 1 Total Company) Page 2</t>
  </si>
  <si>
    <t>Projected Revenue Deficiency (2023-2025)</t>
  </si>
  <si>
    <t>Levelized Revenue Deficiency (2023-2025)</t>
  </si>
  <si>
    <t>(a)  From Exhibit___(APA/SPA/ADH/MBR-3, Schedule 2 Workpaper 2)</t>
  </si>
  <si>
    <t>(b)  From Exhibit___(APA/SPA/ADH/MBR-1, Schedule 3 ECCR) Page 3</t>
  </si>
  <si>
    <t>FOR THE TWELVE MONTH PERIODS ENDING JULY 31, 2023 AND DECEMBER 31, 2023-2025</t>
  </si>
  <si>
    <t>(d) From Exhibit___(APA/SPA/ADH/MBR-1, Schedule 3 ECCR) Page 5</t>
  </si>
  <si>
    <t>CCR ARO Regulatory Asset</t>
  </si>
  <si>
    <t>CCR ARO Recovery</t>
  </si>
  <si>
    <t>FOR TWELVE MONTH PERIODS ENDING JULY 31, 2023 AND DECEMBER 31, 2023-2025</t>
  </si>
  <si>
    <t>(a) From Exhibit___(APA/SPA/ADH/MBR-1, Schedule 3 ECCR) Page 4</t>
  </si>
  <si>
    <t>RETAIL REVENUE REQUIREMENT SUMMARY</t>
  </si>
  <si>
    <t>COAL COMBUSTION RESIDUAL (CCR) - ASSET RETIREMENT OBLIGATION (ARO) COMPLIANCE</t>
  </si>
  <si>
    <t>CCR ARO Compliance Retail Rate Base</t>
  </si>
  <si>
    <t>Less: Operating Income Deficiency</t>
  </si>
  <si>
    <t>CCR ARO Compliance Revenue Requirement</t>
  </si>
  <si>
    <t>(b)  From Exhibit___(APA/SPA/ADH/MBR-3, Schedule 2, Workpapers 1-4) for Test Period, 2023, 2024, and 2025, respectively</t>
  </si>
  <si>
    <t>CCR ARO Compliance Regulatory Asset - Beginning Balance</t>
  </si>
  <si>
    <t>CCR ARO Compliance Expenditures</t>
  </si>
  <si>
    <t>1/3 Recovery of 2021 Expenditures</t>
  </si>
  <si>
    <t>1/3 Recovery of 2022 Expenditures</t>
  </si>
  <si>
    <t>1/3 Recovery of 2023 Expenditures</t>
  </si>
  <si>
    <t>1/3 Recovery of 2024 Expenditures</t>
  </si>
  <si>
    <t>1/3 Recovery of 2025 Expenditures</t>
  </si>
  <si>
    <t xml:space="preserve">CCR ARO Compliance Recovery </t>
  </si>
  <si>
    <t>CCR ARO Compliance Regulatory Asset - Ending Balance</t>
  </si>
  <si>
    <t>CCR ARO Compliance Regulatory Asset (13-Month average)</t>
  </si>
  <si>
    <t>Operating Income Deficiency</t>
  </si>
  <si>
    <t>CCR ARO Compliance Recovery</t>
  </si>
  <si>
    <t>State Income Tax</t>
  </si>
  <si>
    <t>Federal Income Tax</t>
  </si>
  <si>
    <t>(a)  From Exhibit___(APA/SPA/ADH/MBR-1, Schedule 3 ECCR) Page 7</t>
  </si>
  <si>
    <t>Less: CCR ARO Revenue Deficiency</t>
  </si>
  <si>
    <t>CCR ARO Revenue Requirement in Current Rates</t>
  </si>
  <si>
    <t>(d)  Approved by the Commission in the 2022 Compliance Filing</t>
  </si>
  <si>
    <t>CCR ARO Compliance Revenue Requirement Increase</t>
  </si>
  <si>
    <t>(d)  From Exhibit___(APA/SPA/ADH/MBR-1, Schedule 3 ECCR) Page 6</t>
  </si>
  <si>
    <t xml:space="preserve">Revenue Deficiency Applicable to Traditional ECCR Tariff </t>
  </si>
  <si>
    <t>Revenue Deficiency Applicable to ECCR Tariff</t>
  </si>
  <si>
    <t>(a)  From Exhibit___(APA/SPA/ADH/MBR-1, Schedule 3 ECCR) Page 3</t>
  </si>
  <si>
    <t>(b)  From Exhibit___(APA/SPA/ADH/MBR-1, Schedule 3 ECCR) Page 2</t>
  </si>
  <si>
    <t>Revenue Deficiency Applicable to CCR ARO Compliance</t>
  </si>
  <si>
    <t>Total Revenue Deficiency Applicable to Traditional ECCR Tariff</t>
  </si>
  <si>
    <t>(a)  Amounts used for retail revenue requirement calculations exclude wholesale allocations to Wholesale Blocks.</t>
  </si>
  <si>
    <t>(b)  Test period includes normalization adjustments for depreciation, CCR ARO recovery, environmental remediation, amortization of regulatory assets (Net book values of Plants Branch Units 2-4, Mitchell Unit 3, Hammond Units 1-4, McIntosh Unit 1, Boulevard Unit 1, and Wansley Units 1, 2 and 5A; Environmental CWIP)</t>
  </si>
  <si>
    <t xml:space="preserve">(c)  Rate base is based on the projected 13-month average balances of electric plant in service, accumulated depreciation, ARO regulatory asset, environmental regulatory assets, and accumulated deferred income taxes for each period.  </t>
  </si>
  <si>
    <t>Levelized Revenue Sufficiency Applicable to Traditional ECCR Tariff</t>
  </si>
  <si>
    <t xml:space="preserve">APPLICABLE TO TRADITIONAL ENVIRONMENTAL COMPLIANCE COST RECOVERY (ECCR) TARIFF </t>
  </si>
  <si>
    <t>(b)  From Exhibit___(APA/SPA/AHD/MBR-3, Schedule 2, Workpapers 1-4) for Test Period, 2023, 2024, and 2025, respectively</t>
  </si>
  <si>
    <t>CCR ARO Compliance Revenue Requirement Incremental Increase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</si>
</sst>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0.000%"/>
    <numFmt numFmtId="166" formatCode="_(&quot;$&quot;* #,##0_);_(&quot;$&quot;* \(#,##0\);_(&quot;$&quot;* &quot;-&quot;??_);_(@_)"/>
    <numFmt numFmtId="167" formatCode="0.0%"/>
    <numFmt numFmtId="168" formatCode="0.00000_)"/>
    <numFmt numFmtId="169" formatCode="0.0000000%"/>
  </numFmts>
  <fonts count="20">
    <font>
      <sz val="12"/>
      <name val="Times New Roman"/>
    </font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2"/>
      <name val="Times New Roman"/>
      <family val="1"/>
    </font>
    <font>
      <sz val="10"/>
      <name val="Arial"/>
      <family val="2"/>
    </font>
    <font>
      <sz val="8"/>
      <name val="Arial"/>
      <family val="2"/>
    </font>
    <font>
      <b/>
      <u/>
      <sz val="12"/>
      <name val="Times New Roman"/>
      <family val="1"/>
    </font>
    <font>
      <sz val="11"/>
      <name val="Times New Roman"/>
      <family val="1"/>
    </font>
    <font>
      <sz val="11"/>
      <color indexed="8"/>
      <name val="Times New Roman"/>
      <family val="1"/>
    </font>
    <font>
      <sz val="10"/>
      <name val="Arial"/>
      <family val="2"/>
    </font>
    <font>
      <u/>
      <sz val="12"/>
      <name val="Times New Roman"/>
      <family val="1"/>
    </font>
    <font>
      <sz val="12"/>
      <name val="Calibri"/>
      <family val="2"/>
    </font>
    <font>
      <sz val="12"/>
      <name val="TimesNewRomanPS"/>
    </font>
    <font>
      <sz val="12"/>
      <name val="Times"/>
      <family val="1"/>
    </font>
    <font>
      <b/>
      <sz val="12"/>
      <name val="Times"/>
      <family val="1"/>
    </font>
    <font>
      <sz val="12"/>
      <name val="CG Times (WN)"/>
    </font>
    <font>
      <sz val="12"/>
      <color theme="1"/>
      <name val="Times New Roman"/>
      <family val="1"/>
    </font>
    <font>
      <b/>
      <sz val="12"/>
      <name val="Times New Roman"/>
      <family val="1"/>
    </font>
    <font>
      <b/>
      <sz val="12"/>
      <color theme="1"/>
      <name val="Times New Roman"/>
      <family val="1"/>
    </font>
    <font>
      <u val="singleAccounting"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theme="1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theme="1"/>
      </top>
      <bottom style="double">
        <color theme="1"/>
      </bottom>
      <diagonal/>
    </border>
  </borders>
  <cellStyleXfs count="15">
    <xf numFmtId="0" fontId="0" fillId="0" borderId="0"/>
    <xf numFmtId="0" fontId="4" fillId="0" borderId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3" fillId="0" borderId="0"/>
    <xf numFmtId="9" fontId="2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5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/>
  </cellStyleXfs>
  <cellXfs count="267">
    <xf numFmtId="0" fontId="0" fillId="0" borderId="0" xfId="0"/>
    <xf numFmtId="0" fontId="3" fillId="0" borderId="0" xfId="6" applyAlignment="1">
      <alignment horizontal="centerContinuous"/>
    </xf>
    <xf numFmtId="0" fontId="3" fillId="0" borderId="0" xfId="6"/>
    <xf numFmtId="0" fontId="3" fillId="0" borderId="1" xfId="6" applyBorder="1" applyAlignment="1">
      <alignment horizontal="centerContinuous"/>
    </xf>
    <xf numFmtId="0" fontId="3" fillId="0" borderId="0" xfId="6" applyAlignment="1">
      <alignment horizontal="left" indent="5"/>
    </xf>
    <xf numFmtId="0" fontId="3" fillId="0" borderId="2" xfId="6" applyFont="1" applyBorder="1" applyAlignment="1">
      <alignment horizontal="center"/>
    </xf>
    <xf numFmtId="0" fontId="6" fillId="0" borderId="0" xfId="6" applyFont="1" applyAlignment="1">
      <alignment horizontal="center"/>
    </xf>
    <xf numFmtId="0" fontId="6" fillId="0" borderId="0" xfId="6" applyFont="1" applyAlignment="1"/>
    <xf numFmtId="0" fontId="3" fillId="0" borderId="0" xfId="6" applyAlignment="1">
      <alignment horizontal="center"/>
    </xf>
    <xf numFmtId="0" fontId="3" fillId="0" borderId="1" xfId="6" applyBorder="1" applyAlignment="1">
      <alignment horizontal="center"/>
    </xf>
    <xf numFmtId="0" fontId="7" fillId="0" borderId="0" xfId="6" applyFont="1" applyFill="1"/>
    <xf numFmtId="166" fontId="7" fillId="0" borderId="0" xfId="5" applyNumberFormat="1" applyFont="1" applyFill="1"/>
    <xf numFmtId="0" fontId="7" fillId="0" borderId="0" xfId="6" applyFont="1"/>
    <xf numFmtId="0" fontId="3" fillId="0" borderId="0" xfId="0" applyFont="1" applyProtection="1"/>
    <xf numFmtId="0" fontId="3" fillId="0" borderId="0" xfId="0" applyFont="1" applyAlignment="1" applyProtection="1">
      <alignment horizontal="center"/>
    </xf>
    <xf numFmtId="0" fontId="3" fillId="0" borderId="0" xfId="0" applyFont="1" applyFill="1" applyProtection="1"/>
    <xf numFmtId="0" fontId="0" fillId="0" borderId="0" xfId="0" applyProtection="1"/>
    <xf numFmtId="0" fontId="3" fillId="0" borderId="0" xfId="0" applyFont="1" applyAlignment="1" applyProtection="1">
      <alignment horizontal="centerContinuous"/>
    </xf>
    <xf numFmtId="0" fontId="3" fillId="0" borderId="3" xfId="0" applyFont="1" applyBorder="1" applyAlignment="1" applyProtection="1">
      <alignment horizontal="center" wrapText="1"/>
    </xf>
    <xf numFmtId="0" fontId="3" fillId="0" borderId="3" xfId="0" applyFont="1" applyBorder="1" applyAlignment="1" applyProtection="1">
      <alignment horizontal="center"/>
    </xf>
    <xf numFmtId="164" fontId="3" fillId="0" borderId="0" xfId="2" applyNumberFormat="1" applyFont="1" applyProtection="1"/>
    <xf numFmtId="0" fontId="10" fillId="0" borderId="0" xfId="0" applyFont="1" applyProtection="1"/>
    <xf numFmtId="0" fontId="3" fillId="0" borderId="0" xfId="0" applyFont="1" applyBorder="1" applyAlignment="1" applyProtection="1">
      <alignment horizontal="center"/>
    </xf>
    <xf numFmtId="0" fontId="3" fillId="0" borderId="0" xfId="0" applyFont="1" applyBorder="1" applyProtection="1"/>
    <xf numFmtId="0" fontId="3" fillId="0" borderId="0" xfId="0" quotePrefix="1" applyFont="1" applyAlignment="1" applyProtection="1">
      <alignment horizontal="left"/>
    </xf>
    <xf numFmtId="0" fontId="11" fillId="0" borderId="0" xfId="0" applyFont="1" applyAlignment="1" applyProtection="1"/>
    <xf numFmtId="0" fontId="3" fillId="0" borderId="0" xfId="0" applyFont="1" applyBorder="1" applyAlignment="1" applyProtection="1"/>
    <xf numFmtId="0" fontId="3" fillId="0" borderId="0" xfId="0" applyFont="1" applyAlignment="1" applyProtection="1">
      <alignment horizontal="left"/>
    </xf>
    <xf numFmtId="42" fontId="3" fillId="0" borderId="0" xfId="0" applyNumberFormat="1" applyFont="1" applyProtection="1"/>
    <xf numFmtId="0" fontId="11" fillId="0" borderId="0" xfId="0" applyFont="1" applyBorder="1" applyAlignment="1" applyProtection="1"/>
    <xf numFmtId="0" fontId="3" fillId="0" borderId="0" xfId="0" quotePrefix="1" applyFont="1" applyAlignment="1" applyProtection="1">
      <alignment horizontal="center"/>
    </xf>
    <xf numFmtId="42" fontId="3" fillId="0" borderId="0" xfId="0" applyNumberFormat="1" applyFont="1" applyBorder="1" applyProtection="1"/>
    <xf numFmtId="0" fontId="11" fillId="0" borderId="0" xfId="0" applyFont="1" applyAlignment="1" applyProtection="1">
      <alignment horizontal="right"/>
    </xf>
    <xf numFmtId="41" fontId="3" fillId="0" borderId="1" xfId="0" applyNumberFormat="1" applyFont="1" applyBorder="1" applyProtection="1"/>
    <xf numFmtId="42" fontId="3" fillId="0" borderId="7" xfId="0" applyNumberFormat="1" applyFont="1" applyBorder="1" applyProtection="1"/>
    <xf numFmtId="10" fontId="3" fillId="0" borderId="0" xfId="0" applyNumberFormat="1" applyFont="1" applyBorder="1" applyAlignment="1" applyProtection="1">
      <alignment horizontal="center"/>
    </xf>
    <xf numFmtId="42" fontId="3" fillId="0" borderId="0" xfId="2" applyNumberFormat="1" applyFont="1" applyBorder="1" applyAlignment="1" applyProtection="1">
      <alignment horizontal="center"/>
    </xf>
    <xf numFmtId="42" fontId="3" fillId="0" borderId="0" xfId="2" applyNumberFormat="1" applyFont="1" applyBorder="1" applyProtection="1"/>
    <xf numFmtId="42" fontId="3" fillId="0" borderId="0" xfId="0" applyNumberFormat="1" applyFont="1" applyBorder="1" applyAlignment="1" applyProtection="1"/>
    <xf numFmtId="0" fontId="3" fillId="0" borderId="0" xfId="0" applyFont="1" applyBorder="1" applyAlignment="1" applyProtection="1">
      <alignment horizontal="right"/>
    </xf>
    <xf numFmtId="41" fontId="3" fillId="0" borderId="1" xfId="0" applyNumberFormat="1" applyFont="1" applyBorder="1" applyAlignment="1" applyProtection="1"/>
    <xf numFmtId="42" fontId="0" fillId="0" borderId="0" xfId="2" applyNumberFormat="1" applyFont="1" applyFill="1" applyAlignment="1" applyProtection="1">
      <alignment horizontal="right"/>
      <protection locked="0"/>
    </xf>
    <xf numFmtId="42" fontId="0" fillId="0" borderId="0" xfId="2" applyNumberFormat="1" applyFont="1" applyFill="1" applyBorder="1" applyAlignment="1" applyProtection="1">
      <alignment horizontal="right"/>
      <protection locked="0"/>
    </xf>
    <xf numFmtId="0" fontId="11" fillId="0" borderId="0" xfId="0" applyFont="1" applyBorder="1" applyAlignment="1" applyProtection="1">
      <alignment horizontal="right"/>
    </xf>
    <xf numFmtId="41" fontId="0" fillId="0" borderId="3" xfId="2" applyNumberFormat="1" applyFont="1" applyFill="1" applyBorder="1" applyAlignment="1" applyProtection="1">
      <alignment horizontal="right"/>
      <protection locked="0"/>
    </xf>
    <xf numFmtId="41" fontId="0" fillId="0" borderId="0" xfId="2" applyNumberFormat="1" applyFont="1" applyFill="1" applyBorder="1" applyAlignment="1" applyProtection="1">
      <alignment horizontal="right"/>
      <protection locked="0"/>
    </xf>
    <xf numFmtId="0" fontId="3" fillId="0" borderId="0" xfId="0" applyFont="1" applyAlignment="1" applyProtection="1">
      <alignment horizontal="right"/>
    </xf>
    <xf numFmtId="42" fontId="3" fillId="0" borderId="0" xfId="2" applyNumberFormat="1" applyFont="1" applyBorder="1" applyAlignment="1" applyProtection="1">
      <alignment horizontal="right"/>
    </xf>
    <xf numFmtId="37" fontId="3" fillId="0" borderId="0" xfId="0" applyNumberFormat="1" applyFont="1" applyBorder="1" applyAlignment="1" applyProtection="1">
      <alignment horizontal="right"/>
    </xf>
    <xf numFmtId="164" fontId="3" fillId="0" borderId="1" xfId="2" applyNumberFormat="1" applyFont="1" applyBorder="1" applyAlignment="1" applyProtection="1">
      <alignment horizontal="right"/>
    </xf>
    <xf numFmtId="164" fontId="3" fillId="0" borderId="0" xfId="2" applyNumberFormat="1" applyFont="1" applyBorder="1" applyAlignment="1" applyProtection="1">
      <alignment horizontal="right"/>
    </xf>
    <xf numFmtId="10" fontId="3" fillId="0" borderId="0" xfId="0" applyNumberFormat="1" applyFont="1" applyBorder="1" applyAlignment="1" applyProtection="1">
      <alignment horizontal="right"/>
    </xf>
    <xf numFmtId="41" fontId="3" fillId="0" borderId="0" xfId="2" applyNumberFormat="1" applyFont="1" applyBorder="1" applyAlignment="1" applyProtection="1">
      <alignment horizontal="right"/>
    </xf>
    <xf numFmtId="42" fontId="3" fillId="0" borderId="4" xfId="2" applyNumberFormat="1" applyFont="1" applyBorder="1" applyAlignment="1" applyProtection="1">
      <alignment horizontal="right"/>
    </xf>
    <xf numFmtId="0" fontId="3" fillId="0" borderId="0" xfId="0" applyFont="1" applyBorder="1" applyAlignment="1" applyProtection="1">
      <alignment horizontal="centerContinuous"/>
    </xf>
    <xf numFmtId="0" fontId="3" fillId="0" borderId="0" xfId="0" quotePrefix="1" applyFont="1" applyBorder="1" applyAlignment="1" applyProtection="1">
      <alignment horizontal="center"/>
    </xf>
    <xf numFmtId="164" fontId="3" fillId="0" borderId="0" xfId="4" applyNumberFormat="1" applyFont="1" applyProtection="1"/>
    <xf numFmtId="0" fontId="10" fillId="0" borderId="0" xfId="0" applyFont="1" applyBorder="1" applyProtection="1"/>
    <xf numFmtId="165" fontId="12" fillId="0" borderId="0" xfId="7" applyNumberFormat="1" applyFont="1" applyFill="1" applyBorder="1" applyProtection="1"/>
    <xf numFmtId="42" fontId="3" fillId="0" borderId="0" xfId="0" applyNumberFormat="1" applyFont="1" applyAlignment="1" applyProtection="1">
      <alignment horizontal="center"/>
    </xf>
    <xf numFmtId="42" fontId="3" fillId="0" borderId="0" xfId="0" applyNumberFormat="1" applyFont="1" applyBorder="1" applyAlignment="1" applyProtection="1">
      <alignment horizontal="center"/>
    </xf>
    <xf numFmtId="0" fontId="3" fillId="0" borderId="0" xfId="0" quotePrefix="1" applyFont="1" applyBorder="1" applyAlignment="1" applyProtection="1">
      <alignment horizontal="left"/>
    </xf>
    <xf numFmtId="0" fontId="3" fillId="0" borderId="0" xfId="6" applyFont="1" applyAlignment="1">
      <alignment horizontal="centerContinuous"/>
    </xf>
    <xf numFmtId="166" fontId="3" fillId="0" borderId="0" xfId="5" applyNumberFormat="1" applyFont="1"/>
    <xf numFmtId="164" fontId="3" fillId="0" borderId="0" xfId="2" applyNumberFormat="1" applyFont="1"/>
    <xf numFmtId="166" fontId="3" fillId="0" borderId="5" xfId="5" applyNumberFormat="1" applyFont="1" applyBorder="1"/>
    <xf numFmtId="0" fontId="3" fillId="0" borderId="0" xfId="0" applyFont="1" applyAlignment="1">
      <alignment horizontal="left" indent="1"/>
    </xf>
    <xf numFmtId="0" fontId="6" fillId="0" borderId="0" xfId="6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/>
    <xf numFmtId="0" fontId="3" fillId="0" borderId="1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/>
    </xf>
    <xf numFmtId="0" fontId="10" fillId="0" borderId="0" xfId="0" applyFont="1"/>
    <xf numFmtId="0" fontId="3" fillId="0" borderId="0" xfId="0" applyFont="1" applyAlignment="1">
      <alignment horizontal="left" indent="2"/>
    </xf>
    <xf numFmtId="166" fontId="7" fillId="0" borderId="0" xfId="2" quotePrefix="1" applyNumberFormat="1" applyFont="1" applyFill="1" applyBorder="1"/>
    <xf numFmtId="10" fontId="7" fillId="0" borderId="0" xfId="7" quotePrefix="1" applyNumberFormat="1" applyFont="1" applyFill="1" applyBorder="1"/>
    <xf numFmtId="10" fontId="7" fillId="0" borderId="0" xfId="7" applyNumberFormat="1" applyFont="1" applyFill="1" applyBorder="1"/>
    <xf numFmtId="41" fontId="7" fillId="0" borderId="0" xfId="7" quotePrefix="1" applyNumberFormat="1" applyFont="1" applyFill="1" applyBorder="1"/>
    <xf numFmtId="41" fontId="7" fillId="0" borderId="0" xfId="6" applyNumberFormat="1" applyFont="1" applyFill="1"/>
    <xf numFmtId="42" fontId="7" fillId="0" borderId="0" xfId="7" quotePrefix="1" applyNumberFormat="1" applyFont="1" applyFill="1" applyBorder="1"/>
    <xf numFmtId="42" fontId="7" fillId="0" borderId="0" xfId="6" applyNumberFormat="1" applyFont="1" applyFill="1"/>
    <xf numFmtId="0" fontId="3" fillId="0" borderId="0" xfId="0" quotePrefix="1" applyFont="1" applyAlignment="1">
      <alignment horizontal="center"/>
    </xf>
    <xf numFmtId="0" fontId="7" fillId="0" borderId="0" xfId="6" applyFont="1" applyFill="1" applyAlignment="1">
      <alignment horizontal="left" indent="1"/>
    </xf>
    <xf numFmtId="166" fontId="3" fillId="0" borderId="0" xfId="0" applyNumberFormat="1" applyFont="1"/>
    <xf numFmtId="37" fontId="13" fillId="0" borderId="0" xfId="1" applyNumberFormat="1" applyFont="1" applyFill="1" applyProtection="1"/>
    <xf numFmtId="37" fontId="13" fillId="0" borderId="0" xfId="1" applyNumberFormat="1" applyFont="1" applyFill="1" applyBorder="1" applyAlignment="1" applyProtection="1">
      <alignment horizontal="left"/>
    </xf>
    <xf numFmtId="10" fontId="13" fillId="0" borderId="0" xfId="1" applyNumberFormat="1" applyFont="1" applyFill="1" applyProtection="1"/>
    <xf numFmtId="166" fontId="3" fillId="0" borderId="5" xfId="5" applyNumberFormat="1" applyFont="1" applyFill="1" applyBorder="1"/>
    <xf numFmtId="166" fontId="3" fillId="0" borderId="6" xfId="5" applyNumberFormat="1" applyFont="1" applyFill="1" applyBorder="1"/>
    <xf numFmtId="42" fontId="3" fillId="0" borderId="0" xfId="0" applyNumberFormat="1" applyFont="1"/>
    <xf numFmtId="41" fontId="7" fillId="0" borderId="0" xfId="7" applyNumberFormat="1" applyFont="1" applyFill="1" applyBorder="1"/>
    <xf numFmtId="44" fontId="3" fillId="0" borderId="0" xfId="0" applyNumberFormat="1" applyFont="1" applyProtection="1"/>
    <xf numFmtId="42" fontId="3" fillId="0" borderId="0" xfId="6" applyNumberFormat="1"/>
    <xf numFmtId="0" fontId="3" fillId="0" borderId="0" xfId="0" applyFont="1" applyFill="1"/>
    <xf numFmtId="42" fontId="3" fillId="0" borderId="0" xfId="0" applyNumberFormat="1" applyFont="1" applyFill="1"/>
    <xf numFmtId="41" fontId="3" fillId="0" borderId="0" xfId="0" applyNumberFormat="1" applyFont="1" applyFill="1"/>
    <xf numFmtId="166" fontId="3" fillId="0" borderId="0" xfId="5" applyNumberFormat="1" applyFont="1" applyFill="1" applyBorder="1"/>
    <xf numFmtId="0" fontId="6" fillId="0" borderId="0" xfId="0" applyFont="1" applyAlignment="1" applyProtection="1">
      <alignment horizontal="centerContinuous"/>
    </xf>
    <xf numFmtId="166" fontId="3" fillId="0" borderId="0" xfId="5" applyNumberFormat="1" applyFont="1" applyBorder="1" applyAlignment="1" applyProtection="1">
      <alignment horizontal="center"/>
    </xf>
    <xf numFmtId="166" fontId="3" fillId="0" borderId="0" xfId="5" applyNumberFormat="1" applyFont="1" applyBorder="1" applyProtection="1"/>
    <xf numFmtId="166" fontId="11" fillId="0" borderId="0" xfId="5" applyNumberFormat="1" applyFont="1" applyBorder="1" applyAlignment="1" applyProtection="1"/>
    <xf numFmtId="0" fontId="3" fillId="0" borderId="0" xfId="0" quotePrefix="1" applyFont="1" applyAlignment="1" applyProtection="1">
      <alignment horizontal="left" vertical="top"/>
    </xf>
    <xf numFmtId="0" fontId="3" fillId="0" borderId="0" xfId="0" applyFont="1" applyAlignment="1">
      <alignment vertical="top"/>
    </xf>
    <xf numFmtId="0" fontId="3" fillId="0" borderId="0" xfId="6" applyAlignment="1">
      <alignment vertical="top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vertical="top"/>
    </xf>
    <xf numFmtId="0" fontId="3" fillId="0" borderId="0" xfId="0" applyFont="1" applyFill="1" applyAlignment="1" applyProtection="1">
      <alignment horizontal="left" vertical="top"/>
    </xf>
    <xf numFmtId="0" fontId="0" fillId="0" borderId="0" xfId="0" applyAlignment="1">
      <alignment horizontal="left" vertical="top"/>
    </xf>
    <xf numFmtId="37" fontId="14" fillId="0" borderId="0" xfId="1" applyNumberFormat="1" applyFont="1" applyFill="1" applyBorder="1" applyAlignment="1" applyProtection="1">
      <alignment horizontal="left"/>
    </xf>
    <xf numFmtId="37" fontId="15" fillId="0" borderId="0" xfId="0" applyNumberFormat="1" applyFont="1" applyProtection="1">
      <protection locked="0"/>
    </xf>
    <xf numFmtId="42" fontId="15" fillId="0" borderId="0" xfId="0" applyNumberFormat="1" applyFont="1" applyProtection="1">
      <protection locked="0"/>
    </xf>
    <xf numFmtId="37" fontId="3" fillId="0" borderId="0" xfId="0" applyNumberFormat="1" applyFont="1"/>
    <xf numFmtId="0" fontId="3" fillId="0" borderId="0" xfId="0" applyFont="1" applyAlignment="1">
      <alignment horizontal="left" vertical="top"/>
    </xf>
    <xf numFmtId="42" fontId="3" fillId="0" borderId="0" xfId="0" applyNumberFormat="1" applyFont="1" applyFill="1" applyProtection="1">
      <protection locked="0"/>
    </xf>
    <xf numFmtId="42" fontId="3" fillId="0" borderId="0" xfId="0" applyNumberFormat="1" applyFont="1" applyFill="1" applyBorder="1" applyProtection="1">
      <protection locked="0"/>
    </xf>
    <xf numFmtId="10" fontId="15" fillId="0" borderId="0" xfId="0" applyNumberFormat="1" applyFont="1" applyFill="1" applyBorder="1" applyProtection="1">
      <protection locked="0"/>
    </xf>
    <xf numFmtId="37" fontId="15" fillId="0" borderId="0" xfId="0" applyNumberFormat="1" applyFont="1" applyBorder="1" applyProtection="1">
      <protection locked="0"/>
    </xf>
    <xf numFmtId="42" fontId="15" fillId="0" borderId="0" xfId="0" applyNumberFormat="1" applyFont="1" applyBorder="1" applyProtection="1">
      <protection locked="0"/>
    </xf>
    <xf numFmtId="41" fontId="3" fillId="0" borderId="3" xfId="0" applyNumberFormat="1" applyFont="1" applyFill="1" applyBorder="1" applyProtection="1">
      <protection locked="0"/>
    </xf>
    <xf numFmtId="41" fontId="15" fillId="0" borderId="0" xfId="0" applyNumberFormat="1" applyFont="1" applyFill="1" applyBorder="1" applyProtection="1">
      <protection locked="0"/>
    </xf>
    <xf numFmtId="41" fontId="3" fillId="0" borderId="0" xfId="0" applyNumberFormat="1" applyFont="1" applyFill="1" applyBorder="1" applyProtection="1">
      <protection locked="0"/>
    </xf>
    <xf numFmtId="0" fontId="3" fillId="0" borderId="0" xfId="0" applyFont="1" applyBorder="1"/>
    <xf numFmtId="166" fontId="3" fillId="0" borderId="0" xfId="6" applyNumberFormat="1"/>
    <xf numFmtId="165" fontId="12" fillId="0" borderId="1" xfId="7" applyNumberFormat="1" applyFont="1" applyFill="1" applyBorder="1" applyProtection="1"/>
    <xf numFmtId="10" fontId="15" fillId="0" borderId="3" xfId="0" applyNumberFormat="1" applyFont="1" applyFill="1" applyBorder="1" applyProtection="1">
      <protection locked="0"/>
    </xf>
    <xf numFmtId="10" fontId="13" fillId="0" borderId="8" xfId="1" applyNumberFormat="1" applyFont="1" applyFill="1" applyBorder="1" applyProtection="1">
      <protection locked="0"/>
    </xf>
    <xf numFmtId="0" fontId="3" fillId="0" borderId="0" xfId="0" applyFont="1" applyBorder="1" applyAlignment="1">
      <alignment horizontal="centerContinuous"/>
    </xf>
    <xf numFmtId="0" fontId="3" fillId="0" borderId="0" xfId="0" applyFont="1" applyBorder="1" applyAlignment="1">
      <alignment wrapText="1"/>
    </xf>
    <xf numFmtId="0" fontId="3" fillId="0" borderId="0" xfId="6" applyBorder="1"/>
    <xf numFmtId="0" fontId="3" fillId="0" borderId="0" xfId="0" applyFont="1" applyFill="1" applyBorder="1"/>
    <xf numFmtId="41" fontId="3" fillId="0" borderId="0" xfId="0" applyNumberFormat="1" applyFont="1" applyFill="1" applyBorder="1"/>
    <xf numFmtId="0" fontId="3" fillId="0" borderId="0" xfId="0" quotePrefix="1" applyFont="1" applyBorder="1" applyAlignment="1">
      <alignment horizontal="center"/>
    </xf>
    <xf numFmtId="41" fontId="3" fillId="0" borderId="8" xfId="5" applyNumberFormat="1" applyFont="1" applyFill="1" applyBorder="1"/>
    <xf numFmtId="166" fontId="3" fillId="0" borderId="9" xfId="0" applyNumberFormat="1" applyFont="1" applyBorder="1"/>
    <xf numFmtId="164" fontId="3" fillId="0" borderId="0" xfId="2" applyNumberFormat="1" applyFont="1" applyFill="1"/>
    <xf numFmtId="42" fontId="7" fillId="0" borderId="0" xfId="7" applyNumberFormat="1" applyFont="1" applyFill="1" applyBorder="1"/>
    <xf numFmtId="41" fontId="8" fillId="0" borderId="0" xfId="2" quotePrefix="1" applyNumberFormat="1" applyFont="1" applyFill="1"/>
    <xf numFmtId="41" fontId="8" fillId="0" borderId="1" xfId="2" quotePrefix="1" applyNumberFormat="1" applyFont="1" applyFill="1" applyBorder="1"/>
    <xf numFmtId="166" fontId="7" fillId="0" borderId="0" xfId="5" quotePrefix="1" applyNumberFormat="1" applyFont="1" applyFill="1"/>
    <xf numFmtId="41" fontId="7" fillId="0" borderId="1" xfId="2" quotePrefix="1" applyNumberFormat="1" applyFont="1" applyFill="1" applyBorder="1"/>
    <xf numFmtId="41" fontId="7" fillId="0" borderId="1" xfId="2" applyNumberFormat="1" applyFont="1" applyFill="1" applyBorder="1"/>
    <xf numFmtId="41" fontId="7" fillId="0" borderId="0" xfId="5" quotePrefix="1" applyNumberFormat="1" applyFont="1" applyFill="1"/>
    <xf numFmtId="41" fontId="7" fillId="0" borderId="0" xfId="2" quotePrefix="1" applyNumberFormat="1" applyFont="1" applyFill="1" applyBorder="1"/>
    <xf numFmtId="41" fontId="7" fillId="0" borderId="0" xfId="5" quotePrefix="1" applyNumberFormat="1" applyFont="1" applyFill="1" applyBorder="1"/>
    <xf numFmtId="166" fontId="7" fillId="0" borderId="0" xfId="5" applyNumberFormat="1" applyFont="1" applyFill="1" applyBorder="1"/>
    <xf numFmtId="41" fontId="7" fillId="0" borderId="0" xfId="2" applyNumberFormat="1" applyFont="1" applyFill="1" applyBorder="1"/>
    <xf numFmtId="41" fontId="8" fillId="0" borderId="0" xfId="2" quotePrefix="1" applyNumberFormat="1" applyFont="1" applyFill="1" applyBorder="1"/>
    <xf numFmtId="166" fontId="7" fillId="0" borderId="9" xfId="5" applyNumberFormat="1" applyFont="1" applyFill="1" applyBorder="1"/>
    <xf numFmtId="42" fontId="7" fillId="0" borderId="9" xfId="7" quotePrefix="1" applyNumberFormat="1" applyFont="1" applyFill="1" applyBorder="1"/>
    <xf numFmtId="0" fontId="3" fillId="0" borderId="0" xfId="0" applyFont="1" applyFill="1" applyAlignment="1">
      <alignment horizontal="left" indent="1"/>
    </xf>
    <xf numFmtId="37" fontId="3" fillId="0" borderId="1" xfId="0" applyNumberFormat="1" applyFont="1" applyBorder="1" applyAlignment="1" applyProtection="1">
      <alignment horizontal="right"/>
    </xf>
    <xf numFmtId="10" fontId="3" fillId="0" borderId="8" xfId="0" applyNumberFormat="1" applyFont="1" applyFill="1" applyBorder="1" applyAlignment="1" applyProtection="1">
      <alignment horizontal="right"/>
    </xf>
    <xf numFmtId="10" fontId="3" fillId="0" borderId="0" xfId="0" applyNumberFormat="1" applyFont="1" applyFill="1" applyBorder="1" applyAlignment="1" applyProtection="1">
      <alignment horizontal="right"/>
    </xf>
    <xf numFmtId="41" fontId="3" fillId="0" borderId="1" xfId="2" applyNumberFormat="1" applyFont="1" applyBorder="1" applyAlignment="1" applyProtection="1">
      <alignment horizontal="right"/>
    </xf>
    <xf numFmtId="41" fontId="3" fillId="0" borderId="1" xfId="3" applyNumberFormat="1" applyFont="1" applyBorder="1" applyAlignment="1" applyProtection="1">
      <alignment horizontal="right"/>
    </xf>
    <xf numFmtId="41" fontId="0" fillId="0" borderId="0" xfId="3" applyNumberFormat="1" applyFont="1" applyFill="1" applyAlignment="1" applyProtection="1">
      <alignment horizontal="right"/>
      <protection locked="0"/>
    </xf>
    <xf numFmtId="0" fontId="2" fillId="0" borderId="0" xfId="0" applyFont="1" applyProtection="1"/>
    <xf numFmtId="0" fontId="2" fillId="0" borderId="0" xfId="0" quotePrefix="1" applyFont="1" applyAlignment="1" applyProtection="1">
      <alignment horizontal="left"/>
    </xf>
    <xf numFmtId="0" fontId="2" fillId="0" borderId="0" xfId="0" quotePrefix="1" applyFont="1" applyFill="1" applyAlignment="1" applyProtection="1">
      <alignment horizontal="left"/>
    </xf>
    <xf numFmtId="0" fontId="2" fillId="0" borderId="0" xfId="6" applyFont="1"/>
    <xf numFmtId="41" fontId="7" fillId="0" borderId="0" xfId="6" applyNumberFormat="1" applyFont="1" applyFill="1" applyBorder="1"/>
    <xf numFmtId="41" fontId="7" fillId="0" borderId="1" xfId="6" applyNumberFormat="1" applyFont="1" applyFill="1" applyBorder="1"/>
    <xf numFmtId="0" fontId="6" fillId="0" borderId="0" xfId="8" applyFont="1" applyAlignment="1">
      <alignment horizontal="center"/>
    </xf>
    <xf numFmtId="0" fontId="2" fillId="0" borderId="0" xfId="8"/>
    <xf numFmtId="0" fontId="2" fillId="0" borderId="0" xfId="8" applyAlignment="1">
      <alignment horizontal="center"/>
    </xf>
    <xf numFmtId="0" fontId="6" fillId="0" borderId="0" xfId="8" quotePrefix="1" applyFont="1" applyAlignment="1">
      <alignment horizontal="center"/>
    </xf>
    <xf numFmtId="0" fontId="6" fillId="0" borderId="0" xfId="9" quotePrefix="1" applyFont="1" applyAlignment="1">
      <alignment horizontal="center"/>
    </xf>
    <xf numFmtId="0" fontId="2" fillId="0" borderId="0" xfId="9" applyFont="1"/>
    <xf numFmtId="0" fontId="6" fillId="0" borderId="0" xfId="10" applyFont="1" applyAlignment="1">
      <alignment horizontal="center"/>
    </xf>
    <xf numFmtId="0" fontId="6" fillId="0" borderId="0" xfId="10" applyFont="1"/>
    <xf numFmtId="0" fontId="2" fillId="0" borderId="0" xfId="10"/>
    <xf numFmtId="0" fontId="16" fillId="0" borderId="0" xfId="9" applyFont="1"/>
    <xf numFmtId="0" fontId="2" fillId="0" borderId="1" xfId="8" applyBorder="1" applyAlignment="1">
      <alignment horizontal="center"/>
    </xf>
    <xf numFmtId="0" fontId="2" fillId="0" borderId="0" xfId="8" quotePrefix="1" applyAlignment="1">
      <alignment horizontal="center"/>
    </xf>
    <xf numFmtId="0" fontId="16" fillId="0" borderId="0" xfId="9" applyFont="1" applyAlignment="1">
      <alignment horizontal="center"/>
    </xf>
    <xf numFmtId="0" fontId="2" fillId="0" borderId="0" xfId="11" applyFont="1"/>
    <xf numFmtId="42" fontId="2" fillId="0" borderId="0" xfId="8" applyNumberFormat="1"/>
    <xf numFmtId="41" fontId="15" fillId="0" borderId="0" xfId="8" applyNumberFormat="1" applyFont="1" applyAlignment="1" applyProtection="1">
      <alignment horizontal="center"/>
      <protection locked="0"/>
    </xf>
    <xf numFmtId="167" fontId="16" fillId="0" borderId="0" xfId="9" applyNumberFormat="1" applyFont="1"/>
    <xf numFmtId="42" fontId="2" fillId="0" borderId="0" xfId="8" applyNumberFormat="1" applyAlignment="1">
      <alignment horizontal="center"/>
    </xf>
    <xf numFmtId="0" fontId="2" fillId="0" borderId="0" xfId="11" quotePrefix="1" applyFont="1" applyAlignment="1">
      <alignment horizontal="left"/>
    </xf>
    <xf numFmtId="0" fontId="11" fillId="0" borderId="0" xfId="9" applyFont="1"/>
    <xf numFmtId="10" fontId="2" fillId="0" borderId="1" xfId="12" applyNumberFormat="1" applyFont="1" applyBorder="1"/>
    <xf numFmtId="10" fontId="2" fillId="0" borderId="0" xfId="12" applyNumberFormat="1" applyFont="1" applyAlignment="1">
      <alignment horizontal="center"/>
    </xf>
    <xf numFmtId="0" fontId="2" fillId="0" borderId="0" xfId="9" applyFont="1" applyAlignment="1">
      <alignment horizontal="center"/>
    </xf>
    <xf numFmtId="0" fontId="2" fillId="0" borderId="0" xfId="11" applyFont="1" applyAlignment="1">
      <alignment horizontal="left"/>
    </xf>
    <xf numFmtId="41" fontId="2" fillId="0" borderId="0" xfId="8" applyNumberFormat="1" applyAlignment="1">
      <alignment horizontal="center"/>
    </xf>
    <xf numFmtId="41" fontId="15" fillId="0" borderId="1" xfId="8" applyNumberFormat="1" applyFont="1" applyBorder="1" applyProtection="1">
      <protection locked="0"/>
    </xf>
    <xf numFmtId="42" fontId="15" fillId="0" borderId="0" xfId="8" applyNumberFormat="1" applyFont="1" applyProtection="1">
      <protection locked="0"/>
    </xf>
    <xf numFmtId="165" fontId="2" fillId="0" borderId="1" xfId="12" applyNumberFormat="1" applyFont="1" applyBorder="1"/>
    <xf numFmtId="165" fontId="2" fillId="0" borderId="0" xfId="12" applyNumberFormat="1" applyFont="1"/>
    <xf numFmtId="0" fontId="17" fillId="0" borderId="0" xfId="8" quotePrefix="1" applyFont="1"/>
    <xf numFmtId="41" fontId="2" fillId="0" borderId="0" xfId="8" applyNumberFormat="1"/>
    <xf numFmtId="42" fontId="17" fillId="0" borderId="0" xfId="8" applyNumberFormat="1" applyFont="1" applyAlignment="1">
      <alignment horizontal="center"/>
    </xf>
    <xf numFmtId="44" fontId="16" fillId="0" borderId="0" xfId="9" applyNumberFormat="1" applyFont="1"/>
    <xf numFmtId="43" fontId="16" fillId="0" borderId="0" xfId="9" applyNumberFormat="1" applyFont="1"/>
    <xf numFmtId="43" fontId="16" fillId="0" borderId="0" xfId="9" applyNumberFormat="1" applyFont="1" applyAlignment="1">
      <alignment horizontal="center"/>
    </xf>
    <xf numFmtId="0" fontId="17" fillId="0" borderId="0" xfId="8" applyFont="1"/>
    <xf numFmtId="164" fontId="16" fillId="0" borderId="0" xfId="9" applyNumberFormat="1" applyFont="1"/>
    <xf numFmtId="42" fontId="17" fillId="0" borderId="0" xfId="8" applyNumberFormat="1" applyFont="1"/>
    <xf numFmtId="42" fontId="17" fillId="0" borderId="6" xfId="8" applyNumberFormat="1" applyFont="1" applyBorder="1"/>
    <xf numFmtId="164" fontId="16" fillId="0" borderId="0" xfId="13" applyNumberFormat="1" applyFont="1"/>
    <xf numFmtId="164" fontId="16" fillId="0" borderId="0" xfId="9" applyNumberFormat="1" applyFont="1" applyAlignment="1">
      <alignment horizontal="center"/>
    </xf>
    <xf numFmtId="168" fontId="2" fillId="0" borderId="0" xfId="14" applyNumberFormat="1" applyFont="1"/>
    <xf numFmtId="42" fontId="16" fillId="0" borderId="0" xfId="9" applyNumberFormat="1" applyFont="1"/>
    <xf numFmtId="0" fontId="2" fillId="0" borderId="0" xfId="9" quotePrefix="1" applyFont="1" applyAlignment="1">
      <alignment horizontal="left"/>
    </xf>
    <xf numFmtId="0" fontId="2" fillId="0" borderId="0" xfId="9" applyFont="1" applyAlignment="1">
      <alignment horizontal="left" vertical="top"/>
    </xf>
    <xf numFmtId="0" fontId="1" fillId="0" borderId="0" xfId="9"/>
    <xf numFmtId="0" fontId="18" fillId="0" borderId="0" xfId="9" applyFont="1"/>
    <xf numFmtId="42" fontId="2" fillId="0" borderId="0" xfId="8" applyNumberFormat="1" applyProtection="1">
      <protection locked="0"/>
    </xf>
    <xf numFmtId="0" fontId="16" fillId="0" borderId="0" xfId="9" applyFont="1" applyAlignment="1">
      <alignment horizontal="left" indent="1"/>
    </xf>
    <xf numFmtId="42" fontId="2" fillId="0" borderId="0" xfId="3" applyNumberFormat="1" applyFont="1" applyFill="1" applyProtection="1">
      <protection locked="0"/>
    </xf>
    <xf numFmtId="164" fontId="2" fillId="0" borderId="0" xfId="3" applyNumberFormat="1" applyFont="1" applyFill="1" applyProtection="1">
      <protection locked="0"/>
    </xf>
    <xf numFmtId="41" fontId="2" fillId="0" borderId="0" xfId="8" applyNumberFormat="1" applyProtection="1">
      <protection locked="0"/>
    </xf>
    <xf numFmtId="41" fontId="2" fillId="0" borderId="0" xfId="13" applyNumberFormat="1" applyFont="1" applyFill="1" applyProtection="1">
      <protection locked="0"/>
    </xf>
    <xf numFmtId="164" fontId="2" fillId="0" borderId="0" xfId="3" applyNumberFormat="1" applyFont="1" applyFill="1" applyBorder="1" applyProtection="1">
      <protection locked="0"/>
    </xf>
    <xf numFmtId="164" fontId="19" fillId="0" borderId="0" xfId="3" applyNumberFormat="1" applyFont="1" applyFill="1" applyBorder="1" applyProtection="1">
      <protection locked="0"/>
    </xf>
    <xf numFmtId="41" fontId="19" fillId="0" borderId="0" xfId="8" applyNumberFormat="1" applyFont="1" applyProtection="1">
      <protection locked="0"/>
    </xf>
    <xf numFmtId="0" fontId="2" fillId="0" borderId="0" xfId="11" applyFont="1" applyAlignment="1">
      <alignment horizontal="left" indent="1"/>
    </xf>
    <xf numFmtId="164" fontId="2" fillId="0" borderId="1" xfId="13" applyNumberFormat="1" applyFont="1" applyBorder="1" applyProtection="1"/>
    <xf numFmtId="164" fontId="2" fillId="0" borderId="0" xfId="13" applyNumberFormat="1" applyFont="1" applyProtection="1"/>
    <xf numFmtId="164" fontId="2" fillId="0" borderId="0" xfId="13" applyNumberFormat="1" applyFont="1" applyBorder="1" applyProtection="1"/>
    <xf numFmtId="0" fontId="17" fillId="0" borderId="0" xfId="11" applyFont="1"/>
    <xf numFmtId="42" fontId="2" fillId="0" borderId="6" xfId="8" applyNumberFormat="1" applyBorder="1"/>
    <xf numFmtId="41" fontId="16" fillId="0" borderId="1" xfId="9" applyNumberFormat="1" applyFont="1" applyBorder="1"/>
    <xf numFmtId="41" fontId="16" fillId="0" borderId="0" xfId="9" applyNumberFormat="1" applyFont="1"/>
    <xf numFmtId="42" fontId="16" fillId="0" borderId="6" xfId="9" applyNumberFormat="1" applyFont="1" applyBorder="1"/>
    <xf numFmtId="10" fontId="16" fillId="0" borderId="0" xfId="12" applyNumberFormat="1" applyFont="1"/>
    <xf numFmtId="10" fontId="13" fillId="0" borderId="1" xfId="14" applyNumberFormat="1" applyFont="1" applyBorder="1"/>
    <xf numFmtId="166" fontId="16" fillId="0" borderId="6" xfId="9" applyNumberFormat="1" applyFont="1" applyBorder="1"/>
    <xf numFmtId="10" fontId="13" fillId="0" borderId="0" xfId="14" applyNumberFormat="1" applyFont="1" applyProtection="1">
      <protection locked="0"/>
    </xf>
    <xf numFmtId="0" fontId="2" fillId="0" borderId="3" xfId="0" applyFont="1" applyBorder="1" applyAlignment="1" applyProtection="1">
      <alignment horizontal="center"/>
    </xf>
    <xf numFmtId="0" fontId="2" fillId="0" borderId="0" xfId="0" quotePrefix="1" applyFont="1" applyAlignment="1" applyProtection="1">
      <alignment horizontal="center"/>
    </xf>
    <xf numFmtId="0" fontId="2" fillId="0" borderId="0" xfId="0" applyFont="1"/>
    <xf numFmtId="42" fontId="17" fillId="0" borderId="0" xfId="8" applyNumberFormat="1" applyFont="1" applyBorder="1"/>
    <xf numFmtId="0" fontId="2" fillId="0" borderId="0" xfId="8" quotePrefix="1" applyFont="1"/>
    <xf numFmtId="41" fontId="2" fillId="0" borderId="0" xfId="8" applyNumberFormat="1" applyFont="1"/>
    <xf numFmtId="164" fontId="2" fillId="0" borderId="0" xfId="2" applyNumberFormat="1" applyFont="1" applyBorder="1"/>
    <xf numFmtId="164" fontId="2" fillId="0" borderId="0" xfId="2" applyNumberFormat="1" applyFont="1"/>
    <xf numFmtId="42" fontId="2" fillId="0" borderId="1" xfId="8" applyNumberFormat="1" applyFont="1" applyBorder="1"/>
    <xf numFmtId="0" fontId="2" fillId="0" borderId="0" xfId="0" applyFont="1" applyBorder="1" applyAlignment="1" applyProtection="1"/>
    <xf numFmtId="164" fontId="3" fillId="0" borderId="1" xfId="2" applyNumberFormat="1" applyFont="1" applyBorder="1" applyProtection="1"/>
    <xf numFmtId="164" fontId="3" fillId="0" borderId="0" xfId="2" applyNumberFormat="1" applyFont="1" applyBorder="1" applyProtection="1"/>
    <xf numFmtId="0" fontId="17" fillId="0" borderId="0" xfId="0" applyFont="1" applyProtection="1"/>
    <xf numFmtId="42" fontId="17" fillId="0" borderId="4" xfId="0" applyNumberFormat="1" applyFont="1" applyBorder="1" applyProtection="1"/>
    <xf numFmtId="42" fontId="17" fillId="0" borderId="0" xfId="0" applyNumberFormat="1" applyFont="1" applyBorder="1" applyProtection="1"/>
    <xf numFmtId="0" fontId="2" fillId="0" borderId="0" xfId="0" quotePrefix="1" applyFont="1" applyProtection="1"/>
    <xf numFmtId="37" fontId="3" fillId="0" borderId="1" xfId="0" applyNumberFormat="1" applyFont="1" applyBorder="1"/>
    <xf numFmtId="37" fontId="3" fillId="0" borderId="0" xfId="0" applyNumberFormat="1" applyFont="1" applyBorder="1"/>
    <xf numFmtId="166" fontId="3" fillId="0" borderId="4" xfId="5" applyNumberFormat="1" applyFont="1" applyBorder="1"/>
    <xf numFmtId="0" fontId="2" fillId="0" borderId="0" xfId="0" quotePrefix="1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/>
    </xf>
    <xf numFmtId="0" fontId="3" fillId="0" borderId="0" xfId="6" applyFill="1"/>
    <xf numFmtId="0" fontId="3" fillId="0" borderId="0" xfId="6" applyFill="1" applyAlignment="1">
      <alignment horizontal="left" indent="5"/>
    </xf>
    <xf numFmtId="0" fontId="2" fillId="0" borderId="0" xfId="6" applyFont="1" applyFill="1"/>
    <xf numFmtId="166" fontId="16" fillId="0" borderId="0" xfId="5" applyNumberFormat="1" applyFont="1"/>
    <xf numFmtId="169" fontId="3" fillId="0" borderId="0" xfId="0" applyNumberFormat="1" applyFont="1" applyProtection="1"/>
    <xf numFmtId="166" fontId="18" fillId="0" borderId="6" xfId="5" applyNumberFormat="1" applyFont="1" applyBorder="1"/>
    <xf numFmtId="0" fontId="6" fillId="0" borderId="0" xfId="0" applyFont="1" applyAlignment="1" applyProtection="1">
      <alignment horizontal="center"/>
    </xf>
    <xf numFmtId="0" fontId="2" fillId="0" borderId="0" xfId="6" applyFont="1" applyFill="1" applyAlignment="1">
      <alignment horizontal="left" wrapText="1"/>
    </xf>
    <xf numFmtId="0" fontId="6" fillId="0" borderId="0" xfId="6" applyFont="1" applyAlignment="1">
      <alignment horizontal="center"/>
    </xf>
    <xf numFmtId="0" fontId="0" fillId="0" borderId="0" xfId="0" applyAlignment="1">
      <alignment horizontal="center"/>
    </xf>
    <xf numFmtId="0" fontId="6" fillId="0" borderId="0" xfId="8" applyFont="1" applyAlignment="1">
      <alignment horizontal="center"/>
    </xf>
    <xf numFmtId="0" fontId="6" fillId="0" borderId="0" xfId="8" quotePrefix="1" applyFont="1" applyAlignment="1">
      <alignment horizontal="center"/>
    </xf>
    <xf numFmtId="0" fontId="6" fillId="0" borderId="0" xfId="9" quotePrefix="1" applyFont="1" applyAlignment="1">
      <alignment horizontal="center"/>
    </xf>
    <xf numFmtId="0" fontId="6" fillId="0" borderId="0" xfId="10" applyFont="1" applyAlignment="1">
      <alignment horizontal="center"/>
    </xf>
  </cellXfs>
  <cellStyles count="15">
    <cellStyle name="_x0013_" xfId="1" xr:uid="{00000000-0005-0000-0000-000000000000}"/>
    <cellStyle name="_x0013_ 2 2 8" xfId="14" xr:uid="{159BFD43-F29F-4BB5-834A-D3435496B228}"/>
    <cellStyle name="Comma" xfId="2" builtinId="3"/>
    <cellStyle name="Comma 10 2 2" xfId="3" xr:uid="{00000000-0005-0000-0000-000002000000}"/>
    <cellStyle name="Comma 2" xfId="4" xr:uid="{00000000-0005-0000-0000-000003000000}"/>
    <cellStyle name="Comma 4" xfId="13" xr:uid="{9F6BF779-4BA2-402E-B61B-12924629464C}"/>
    <cellStyle name="Currency" xfId="5" builtinId="4"/>
    <cellStyle name="Normal" xfId="0" builtinId="0"/>
    <cellStyle name="Normal 2 95" xfId="11" xr:uid="{3FFD0813-3979-45FD-8EA1-528810B7BD61}"/>
    <cellStyle name="Normal 57" xfId="8" xr:uid="{025C69DA-EAEF-4171-AB56-41FDD1D44735}"/>
    <cellStyle name="Normal 59" xfId="9" xr:uid="{A18F76A4-4489-4F30-A2BB-93138C683417}"/>
    <cellStyle name="Normal_Env Data Sources rev 4-13" xfId="6" xr:uid="{00000000-0005-0000-0000-000006000000}"/>
    <cellStyle name="Normal_Env Data Sources rev 4-13 2" xfId="10" xr:uid="{DAA9ECED-08C6-41AC-9FA0-67680CE9533B}"/>
    <cellStyle name="Percent" xfId="7" builtinId="5"/>
    <cellStyle name="Percent 3" xfId="12" xr:uid="{AF4D04E6-34AC-46A5-B791-38B16380196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V336"/>
  <sheetViews>
    <sheetView showGridLines="0" tabSelected="1" zoomScaleNormal="100" zoomScaleSheetLayoutView="100" workbookViewId="0">
      <selection sqref="A1:F1"/>
    </sheetView>
  </sheetViews>
  <sheetFormatPr defaultRowHeight="15.75"/>
  <cols>
    <col min="1" max="1" width="5.625" style="69" customWidth="1"/>
    <col min="2" max="2" width="1.375" style="69" customWidth="1"/>
    <col min="3" max="3" width="65.625" style="69" customWidth="1"/>
    <col min="4" max="4" width="2" style="69" bestFit="1" customWidth="1"/>
    <col min="5" max="5" width="12.875" style="69" bestFit="1" customWidth="1"/>
    <col min="6" max="6" width="3.375" style="113" bestFit="1" customWidth="1"/>
    <col min="7" max="7" width="12.125" bestFit="1" customWidth="1"/>
    <col min="8" max="9" width="9.625" bestFit="1" customWidth="1"/>
    <col min="10" max="10" width="13.125" bestFit="1" customWidth="1"/>
    <col min="11" max="11" width="17.75" bestFit="1" customWidth="1"/>
    <col min="12" max="12" width="11.5" bestFit="1" customWidth="1"/>
    <col min="13" max="15" width="11.125" bestFit="1" customWidth="1"/>
  </cols>
  <sheetData>
    <row r="1" spans="1:48">
      <c r="A1" s="259" t="s">
        <v>0</v>
      </c>
      <c r="B1" s="259"/>
      <c r="C1" s="259"/>
      <c r="D1" s="259"/>
      <c r="E1" s="259"/>
      <c r="F1" s="259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</row>
    <row r="2" spans="1:48">
      <c r="A2" s="14" t="s">
        <v>6</v>
      </c>
      <c r="B2" s="14"/>
      <c r="C2" s="14"/>
      <c r="D2" s="14"/>
      <c r="E2" s="14"/>
      <c r="F2" s="107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</row>
    <row r="3" spans="1:48">
      <c r="A3" s="259" t="s">
        <v>7</v>
      </c>
      <c r="B3" s="259"/>
      <c r="C3" s="259"/>
      <c r="D3" s="259"/>
      <c r="E3" s="259"/>
      <c r="F3" s="259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</row>
    <row r="4" spans="1:48">
      <c r="A4" s="259" t="s">
        <v>72</v>
      </c>
      <c r="B4" s="259"/>
      <c r="C4" s="259"/>
      <c r="D4" s="259"/>
      <c r="E4" s="259"/>
      <c r="F4" s="259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</row>
    <row r="5" spans="1:48">
      <c r="A5" s="259" t="s">
        <v>89</v>
      </c>
      <c r="B5" s="259"/>
      <c r="C5" s="259"/>
      <c r="D5" s="259"/>
      <c r="E5" s="259"/>
      <c r="F5" s="259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</row>
    <row r="6" spans="1:48">
      <c r="A6" s="259" t="s">
        <v>73</v>
      </c>
      <c r="B6" s="259"/>
      <c r="C6" s="259"/>
      <c r="D6" s="259"/>
      <c r="E6" s="259"/>
      <c r="F6" s="259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</row>
    <row r="7" spans="1:48">
      <c r="A7" s="13"/>
      <c r="B7" s="17"/>
      <c r="C7" s="17"/>
      <c r="D7" s="17"/>
      <c r="E7" s="17"/>
      <c r="F7" s="105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</row>
    <row r="8" spans="1:48">
      <c r="A8" s="13"/>
      <c r="B8" s="13"/>
      <c r="C8" s="13"/>
      <c r="D8" s="13"/>
      <c r="E8" s="14"/>
      <c r="F8" s="105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</row>
    <row r="9" spans="1:48" ht="31.5">
      <c r="A9" s="18" t="s">
        <v>8</v>
      </c>
      <c r="B9" s="13"/>
      <c r="C9" s="19" t="s">
        <v>9</v>
      </c>
      <c r="D9" s="13"/>
      <c r="E9" s="18" t="s">
        <v>10</v>
      </c>
      <c r="F9" s="105"/>
      <c r="G9" s="13"/>
      <c r="H9" s="13"/>
      <c r="I9" s="13"/>
      <c r="P9" s="13"/>
      <c r="Q9" s="13"/>
      <c r="R9" s="13"/>
      <c r="S9" s="13"/>
      <c r="T9" s="13"/>
      <c r="U9" s="13"/>
      <c r="V9" s="13"/>
      <c r="W9" s="13"/>
    </row>
    <row r="10" spans="1:48">
      <c r="A10" s="14" t="s">
        <v>11</v>
      </c>
      <c r="B10" s="13"/>
      <c r="C10" s="14" t="s">
        <v>12</v>
      </c>
      <c r="D10" s="13"/>
      <c r="E10" s="14" t="s">
        <v>13</v>
      </c>
      <c r="F10" s="105"/>
      <c r="G10" s="13"/>
      <c r="H10" s="13"/>
      <c r="I10" s="20"/>
      <c r="P10" s="13"/>
      <c r="Q10" s="13"/>
      <c r="R10" s="13"/>
      <c r="S10" s="13"/>
      <c r="T10" s="13"/>
      <c r="U10" s="13"/>
      <c r="V10" s="13"/>
      <c r="W10" s="13"/>
    </row>
    <row r="11" spans="1:48">
      <c r="A11" s="13"/>
      <c r="B11" s="13"/>
      <c r="C11" s="21"/>
      <c r="D11" s="13"/>
      <c r="E11" s="13"/>
      <c r="F11" s="105"/>
      <c r="G11" s="13"/>
      <c r="H11" s="13"/>
      <c r="I11" s="13"/>
      <c r="P11" s="13"/>
      <c r="Q11" s="13"/>
      <c r="R11" s="13"/>
      <c r="S11" s="13"/>
      <c r="T11" s="13"/>
      <c r="U11" s="13"/>
      <c r="V11" s="13"/>
      <c r="W11" s="13"/>
    </row>
    <row r="12" spans="1:48">
      <c r="A12" s="14">
        <f>1</f>
        <v>1</v>
      </c>
      <c r="C12" s="234" t="s">
        <v>130</v>
      </c>
      <c r="D12" s="26"/>
      <c r="E12" s="31">
        <f>'APA_SPA_ADH_MBR-1, Sch 3, p3'!E28</f>
        <v>45585.070917396006</v>
      </c>
      <c r="F12" s="251" t="s">
        <v>15</v>
      </c>
      <c r="G12" s="28"/>
      <c r="H12" s="13"/>
      <c r="I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</row>
    <row r="13" spans="1:48">
      <c r="A13" s="14"/>
      <c r="B13" s="13"/>
      <c r="C13" s="13"/>
      <c r="D13" s="26"/>
      <c r="E13" s="31"/>
      <c r="F13" s="105"/>
      <c r="G13" s="13"/>
      <c r="H13" s="13"/>
      <c r="I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</row>
    <row r="14" spans="1:48">
      <c r="A14" s="14">
        <f>A12+1</f>
        <v>2</v>
      </c>
      <c r="B14" s="13"/>
      <c r="C14" s="157" t="s">
        <v>90</v>
      </c>
      <c r="D14" s="32" t="s">
        <v>27</v>
      </c>
      <c r="E14" s="33">
        <f>'APA_SPA_ADH_MBR-1, Sch 3, p2'!E18</f>
        <v>-46765.310990208294</v>
      </c>
      <c r="F14" s="252" t="s">
        <v>18</v>
      </c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</row>
    <row r="15" spans="1:48">
      <c r="A15" s="14"/>
      <c r="B15" s="13"/>
      <c r="C15" s="13"/>
      <c r="D15" s="22"/>
      <c r="E15" s="31"/>
      <c r="F15" s="105"/>
      <c r="G15" s="13"/>
      <c r="H15" s="13"/>
      <c r="I15" s="28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</row>
    <row r="16" spans="1:48">
      <c r="A16" s="14">
        <f>A14+1</f>
        <v>3</v>
      </c>
      <c r="B16" s="13"/>
      <c r="C16" s="157" t="s">
        <v>139</v>
      </c>
      <c r="D16" s="22"/>
      <c r="E16" s="31">
        <f>E12+E14</f>
        <v>-1180.2400728122884</v>
      </c>
      <c r="F16" s="105"/>
      <c r="G16" s="13"/>
      <c r="H16" s="28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</row>
    <row r="17" spans="1:48">
      <c r="A17" s="14"/>
      <c r="B17" s="13"/>
      <c r="C17" s="13"/>
      <c r="D17" s="22"/>
      <c r="E17" s="249"/>
      <c r="F17" s="105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</row>
    <row r="18" spans="1:48">
      <c r="A18" s="14">
        <f>A16+1</f>
        <v>4</v>
      </c>
      <c r="B18" s="13"/>
      <c r="C18" s="157" t="s">
        <v>134</v>
      </c>
      <c r="D18" s="22"/>
      <c r="E18" s="248">
        <f>'APA_SPA_ADH_MBR-1, Sch 3, p3'!G26</f>
        <v>64493.128574079921</v>
      </c>
      <c r="F18" s="252" t="s">
        <v>15</v>
      </c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</row>
    <row r="19" spans="1:48">
      <c r="A19" s="14"/>
      <c r="B19" s="13"/>
      <c r="C19" s="13"/>
      <c r="D19" s="22"/>
      <c r="E19" s="112"/>
      <c r="F19" s="105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</row>
    <row r="20" spans="1:48" ht="16.5" thickBot="1">
      <c r="A20" s="14">
        <f>A18+1</f>
        <v>5</v>
      </c>
      <c r="B20" s="13"/>
      <c r="C20" s="157" t="s">
        <v>131</v>
      </c>
      <c r="D20" s="22"/>
      <c r="E20" s="250">
        <f>E16+E18</f>
        <v>63312.888501267633</v>
      </c>
      <c r="F20" s="105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</row>
    <row r="21" spans="1:48" ht="16.5" thickTop="1">
      <c r="A21" s="14"/>
      <c r="B21" s="13"/>
      <c r="C21" s="13"/>
      <c r="D21" s="22"/>
      <c r="E21" s="112"/>
      <c r="F21" s="105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</row>
    <row r="22" spans="1:48">
      <c r="A22" s="14"/>
      <c r="B22" s="13"/>
      <c r="C22" s="13"/>
      <c r="D22" s="22"/>
      <c r="E22" s="112"/>
      <c r="F22" s="105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</row>
    <row r="23" spans="1:48">
      <c r="A23" s="14"/>
      <c r="B23" s="13"/>
      <c r="C23" s="13" t="s">
        <v>28</v>
      </c>
      <c r="D23" s="22"/>
      <c r="E23" s="112"/>
      <c r="F23" s="105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</row>
    <row r="24" spans="1:48">
      <c r="A24" s="13"/>
      <c r="B24" s="13"/>
      <c r="C24" s="13"/>
      <c r="D24" s="13"/>
      <c r="E24" s="28"/>
      <c r="F24" s="105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</row>
    <row r="25" spans="1:48">
      <c r="A25" s="13"/>
      <c r="B25" s="13"/>
      <c r="C25" s="158" t="s">
        <v>132</v>
      </c>
      <c r="D25" s="13"/>
      <c r="E25" s="13"/>
      <c r="F25" s="105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</row>
    <row r="26" spans="1:48">
      <c r="A26" s="13"/>
      <c r="B26" s="13"/>
      <c r="C26" s="158" t="s">
        <v>133</v>
      </c>
      <c r="D26" s="13"/>
      <c r="E26" s="13"/>
      <c r="F26" s="105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</row>
    <row r="27" spans="1:48">
      <c r="A27" s="13"/>
      <c r="B27" s="13"/>
      <c r="C27" s="13"/>
      <c r="D27" s="13"/>
      <c r="E27" s="13"/>
      <c r="F27" s="10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</row>
    <row r="28" spans="1:48">
      <c r="A28" s="13"/>
      <c r="B28" s="13"/>
      <c r="C28" s="13"/>
      <c r="D28" s="13"/>
      <c r="E28" s="13"/>
      <c r="F28" s="105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</row>
    <row r="29" spans="1:48">
      <c r="A29" s="13"/>
      <c r="B29" s="13"/>
      <c r="C29" s="13"/>
      <c r="D29" s="13"/>
      <c r="E29" s="13"/>
      <c r="F29" s="105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</row>
    <row r="30" spans="1:48">
      <c r="B30" s="13"/>
      <c r="D30" s="13"/>
      <c r="E30" s="13"/>
      <c r="F30" s="105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</row>
    <row r="31" spans="1:48">
      <c r="A31" s="13"/>
      <c r="B31" s="13"/>
      <c r="C31" s="13"/>
      <c r="D31" s="13"/>
      <c r="E31" s="13"/>
      <c r="F31" s="105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</row>
    <row r="32" spans="1:48">
      <c r="A32" s="13"/>
      <c r="B32" s="13"/>
      <c r="C32" s="13"/>
      <c r="D32" s="13"/>
      <c r="E32" s="13"/>
      <c r="F32" s="105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</row>
    <row r="33" spans="1:48">
      <c r="A33" s="13"/>
      <c r="B33" s="13"/>
      <c r="C33" s="13"/>
      <c r="D33" s="13"/>
      <c r="E33" s="13"/>
      <c r="F33" s="105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</row>
    <row r="34" spans="1:48">
      <c r="A34" s="13"/>
      <c r="B34" s="13"/>
      <c r="C34" s="13"/>
      <c r="D34" s="13"/>
      <c r="E34" s="13"/>
      <c r="F34" s="105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</row>
    <row r="35" spans="1:48">
      <c r="A35" s="13"/>
      <c r="B35" s="13"/>
      <c r="C35" s="13"/>
      <c r="D35" s="13"/>
      <c r="E35" s="13"/>
      <c r="F35" s="105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</row>
    <row r="36" spans="1:48">
      <c r="A36" s="13"/>
      <c r="B36" s="13"/>
      <c r="C36" s="13"/>
      <c r="D36" s="13"/>
      <c r="E36" s="13"/>
      <c r="F36" s="105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</row>
    <row r="37" spans="1:48">
      <c r="A37" s="13"/>
      <c r="B37" s="13"/>
      <c r="C37" s="13"/>
      <c r="D37" s="13"/>
      <c r="E37" s="13"/>
      <c r="F37" s="105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</row>
    <row r="38" spans="1:48">
      <c r="A38" s="13"/>
      <c r="B38" s="13"/>
      <c r="C38" s="13"/>
      <c r="D38" s="13"/>
      <c r="E38" s="13"/>
      <c r="F38" s="105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</row>
    <row r="39" spans="1:48">
      <c r="A39" s="13"/>
      <c r="B39" s="13"/>
      <c r="C39" s="13"/>
      <c r="D39" s="13"/>
      <c r="E39" s="13"/>
      <c r="F39" s="105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</row>
    <row r="40" spans="1:48">
      <c r="A40" s="13"/>
      <c r="B40" s="13"/>
      <c r="C40" s="13"/>
      <c r="D40" s="13"/>
      <c r="E40" s="13"/>
      <c r="F40" s="105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</row>
    <row r="41" spans="1:48">
      <c r="A41" s="13"/>
      <c r="B41" s="13"/>
      <c r="C41" s="13"/>
      <c r="D41" s="13"/>
      <c r="E41" s="13"/>
      <c r="F41" s="105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</row>
    <row r="42" spans="1:48">
      <c r="A42" s="13"/>
      <c r="B42" s="13"/>
      <c r="C42" s="13"/>
      <c r="D42" s="13"/>
      <c r="E42" s="13"/>
      <c r="F42" s="105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</row>
    <row r="43" spans="1:48">
      <c r="A43" s="13"/>
      <c r="B43" s="13"/>
      <c r="C43" s="13"/>
      <c r="D43" s="13"/>
      <c r="E43" s="13"/>
      <c r="F43" s="105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</row>
    <row r="44" spans="1:48">
      <c r="A44" s="13"/>
      <c r="B44" s="13"/>
      <c r="C44" s="13"/>
      <c r="D44" s="13"/>
      <c r="E44" s="13"/>
      <c r="F44" s="105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</row>
    <row r="45" spans="1:48">
      <c r="A45" s="13"/>
      <c r="B45" s="13"/>
      <c r="C45" s="13"/>
      <c r="D45" s="13"/>
      <c r="E45" s="13"/>
      <c r="F45" s="105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</row>
    <row r="46" spans="1:48">
      <c r="A46" s="13"/>
      <c r="B46" s="13"/>
      <c r="C46" s="13"/>
      <c r="D46" s="13"/>
      <c r="E46" s="13"/>
      <c r="F46" s="105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</row>
    <row r="47" spans="1:48">
      <c r="A47" s="13"/>
      <c r="B47" s="13"/>
      <c r="C47" s="13"/>
      <c r="D47" s="13"/>
      <c r="E47" s="13"/>
      <c r="F47" s="105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</row>
    <row r="48" spans="1:48">
      <c r="A48" s="13"/>
      <c r="B48" s="13"/>
      <c r="C48" s="13"/>
      <c r="D48" s="13"/>
      <c r="E48" s="13"/>
      <c r="F48" s="105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</row>
    <row r="49" spans="1:48">
      <c r="A49" s="13"/>
      <c r="B49" s="13"/>
      <c r="C49" s="13"/>
      <c r="D49" s="13"/>
      <c r="E49" s="13"/>
      <c r="F49" s="105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</row>
    <row r="50" spans="1:48">
      <c r="A50" s="13"/>
      <c r="B50" s="13"/>
      <c r="C50" s="13"/>
      <c r="D50" s="13"/>
      <c r="E50" s="13"/>
      <c r="F50" s="105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</row>
    <row r="51" spans="1:48">
      <c r="A51" s="13"/>
      <c r="B51" s="13"/>
      <c r="C51" s="13"/>
      <c r="D51" s="13"/>
      <c r="E51" s="13"/>
      <c r="F51" s="105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</row>
    <row r="52" spans="1:48">
      <c r="A52" s="13"/>
      <c r="B52" s="13"/>
      <c r="C52" s="13"/>
      <c r="D52" s="13"/>
      <c r="E52" s="13"/>
      <c r="F52" s="105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</row>
    <row r="53" spans="1:48">
      <c r="A53" s="13"/>
      <c r="B53" s="13"/>
      <c r="C53" s="13"/>
      <c r="D53" s="13"/>
      <c r="E53" s="13"/>
      <c r="F53" s="105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</row>
    <row r="54" spans="1:48">
      <c r="A54" s="13"/>
      <c r="B54" s="13"/>
      <c r="C54" s="13"/>
      <c r="D54" s="13"/>
      <c r="E54" s="13"/>
      <c r="F54" s="105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</row>
    <row r="55" spans="1:48">
      <c r="A55" s="13"/>
      <c r="B55" s="13"/>
      <c r="C55" s="13"/>
      <c r="D55" s="13"/>
      <c r="E55" s="13"/>
      <c r="F55" s="105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</row>
    <row r="56" spans="1:48">
      <c r="A56" s="13"/>
      <c r="B56" s="13"/>
      <c r="C56" s="13"/>
      <c r="D56" s="13"/>
      <c r="E56" s="13"/>
      <c r="F56" s="105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</row>
    <row r="57" spans="1:48">
      <c r="A57" s="13"/>
      <c r="B57" s="13"/>
      <c r="C57" s="13"/>
      <c r="D57" s="13"/>
      <c r="E57" s="13"/>
      <c r="F57" s="105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</row>
    <row r="58" spans="1:48">
      <c r="A58" s="13"/>
      <c r="B58" s="13"/>
      <c r="C58" s="13"/>
      <c r="D58" s="13"/>
      <c r="E58" s="13"/>
      <c r="F58" s="105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</row>
    <row r="59" spans="1:48">
      <c r="A59" s="13"/>
      <c r="B59" s="13"/>
      <c r="C59" s="13"/>
      <c r="D59" s="13"/>
      <c r="E59" s="13"/>
      <c r="F59" s="105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</row>
    <row r="60" spans="1:48">
      <c r="A60" s="13"/>
      <c r="B60" s="13"/>
      <c r="C60" s="13"/>
      <c r="D60" s="13"/>
      <c r="E60" s="13"/>
      <c r="F60" s="105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</row>
    <row r="61" spans="1:48">
      <c r="A61" s="13"/>
      <c r="B61" s="13"/>
      <c r="C61" s="13"/>
      <c r="D61" s="13"/>
      <c r="E61" s="13"/>
      <c r="F61" s="105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</row>
    <row r="62" spans="1:48">
      <c r="A62" s="13"/>
      <c r="B62" s="13"/>
      <c r="C62" s="13"/>
      <c r="D62" s="13"/>
      <c r="E62" s="13"/>
      <c r="F62" s="105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</row>
    <row r="63" spans="1:48">
      <c r="A63" s="13"/>
      <c r="B63" s="13"/>
      <c r="C63" s="13"/>
      <c r="D63" s="13"/>
      <c r="E63" s="13"/>
      <c r="F63" s="105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</row>
    <row r="64" spans="1:48">
      <c r="A64" s="13"/>
      <c r="B64" s="13"/>
      <c r="C64" s="13"/>
      <c r="D64" s="13"/>
      <c r="E64" s="13"/>
      <c r="F64" s="105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</row>
    <row r="65" spans="1:48">
      <c r="A65" s="13"/>
      <c r="B65" s="13"/>
      <c r="C65" s="13"/>
      <c r="D65" s="13"/>
      <c r="E65" s="13"/>
      <c r="F65" s="105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</row>
    <row r="66" spans="1:48">
      <c r="A66" s="13"/>
      <c r="B66" s="13"/>
      <c r="C66" s="13"/>
      <c r="D66" s="13"/>
      <c r="E66" s="13"/>
      <c r="F66" s="105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</row>
    <row r="67" spans="1:48">
      <c r="A67" s="13"/>
      <c r="B67" s="13"/>
      <c r="C67" s="13"/>
      <c r="D67" s="13"/>
      <c r="E67" s="13"/>
      <c r="F67" s="105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</row>
    <row r="68" spans="1:48">
      <c r="A68" s="13"/>
      <c r="B68" s="13"/>
      <c r="C68" s="13"/>
      <c r="D68" s="13"/>
      <c r="E68" s="13"/>
      <c r="F68" s="105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</row>
    <row r="69" spans="1:48">
      <c r="A69" s="13"/>
      <c r="B69" s="13"/>
      <c r="C69" s="13"/>
      <c r="D69" s="13"/>
      <c r="E69" s="13"/>
      <c r="F69" s="105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</row>
    <row r="70" spans="1:48">
      <c r="A70" s="13"/>
      <c r="B70" s="13"/>
      <c r="C70" s="13"/>
      <c r="D70" s="13"/>
      <c r="E70" s="13"/>
      <c r="F70" s="105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</row>
    <row r="71" spans="1:48">
      <c r="A71" s="13"/>
      <c r="B71" s="13"/>
      <c r="C71" s="13"/>
      <c r="D71" s="13"/>
      <c r="E71" s="13"/>
      <c r="F71" s="105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</row>
    <row r="72" spans="1:48">
      <c r="A72" s="13"/>
      <c r="B72" s="13"/>
      <c r="C72" s="13"/>
      <c r="D72" s="13"/>
      <c r="E72" s="13"/>
      <c r="F72" s="105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</row>
    <row r="73" spans="1:48">
      <c r="A73" s="13"/>
      <c r="B73" s="13"/>
      <c r="C73" s="13"/>
      <c r="D73" s="13"/>
      <c r="E73" s="13"/>
      <c r="F73" s="105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</row>
    <row r="74" spans="1:48">
      <c r="A74" s="13"/>
      <c r="B74" s="13"/>
      <c r="C74" s="13"/>
      <c r="D74" s="13"/>
      <c r="E74" s="13"/>
      <c r="F74" s="105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</row>
    <row r="75" spans="1:48">
      <c r="A75" s="13"/>
      <c r="B75" s="13"/>
      <c r="C75" s="13"/>
      <c r="D75" s="13"/>
      <c r="E75" s="13"/>
      <c r="F75" s="105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</row>
    <row r="76" spans="1:48">
      <c r="A76" s="13"/>
      <c r="B76" s="13"/>
      <c r="C76" s="13"/>
      <c r="D76" s="13"/>
      <c r="E76" s="13"/>
      <c r="F76" s="105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</row>
    <row r="77" spans="1:48">
      <c r="A77" s="13"/>
      <c r="B77" s="13"/>
      <c r="C77" s="13"/>
      <c r="D77" s="13"/>
      <c r="E77" s="13"/>
      <c r="F77" s="105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</row>
    <row r="78" spans="1:48">
      <c r="A78" s="13"/>
      <c r="B78" s="13"/>
      <c r="C78" s="13"/>
      <c r="D78" s="13"/>
      <c r="E78" s="13"/>
      <c r="F78" s="105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</row>
    <row r="79" spans="1:48">
      <c r="A79" s="13"/>
      <c r="B79" s="13"/>
      <c r="C79" s="13"/>
      <c r="D79" s="13"/>
      <c r="E79" s="13"/>
      <c r="F79" s="105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</row>
    <row r="80" spans="1:48">
      <c r="A80" s="13"/>
      <c r="B80" s="13"/>
      <c r="C80" s="13"/>
      <c r="D80" s="13"/>
      <c r="E80" s="13"/>
      <c r="F80" s="105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</row>
    <row r="81" spans="1:48">
      <c r="A81" s="13"/>
      <c r="B81" s="13"/>
      <c r="C81" s="13"/>
      <c r="D81" s="13"/>
      <c r="E81" s="13"/>
      <c r="F81" s="105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</row>
    <row r="82" spans="1:48">
      <c r="A82" s="13"/>
      <c r="B82" s="13"/>
      <c r="C82" s="13"/>
      <c r="D82" s="13"/>
      <c r="E82" s="13"/>
      <c r="F82" s="105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</row>
    <row r="83" spans="1:48">
      <c r="A83" s="13"/>
      <c r="B83" s="13"/>
      <c r="C83" s="13"/>
      <c r="D83" s="13"/>
      <c r="E83" s="13"/>
      <c r="F83" s="105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</row>
    <row r="84" spans="1:48">
      <c r="A84" s="13"/>
      <c r="B84" s="13"/>
      <c r="C84" s="13"/>
      <c r="D84" s="13"/>
      <c r="E84" s="13"/>
      <c r="F84" s="105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</row>
    <row r="85" spans="1:48">
      <c r="A85" s="13"/>
      <c r="B85" s="13"/>
      <c r="C85" s="13"/>
      <c r="D85" s="13"/>
      <c r="E85" s="13"/>
      <c r="F85" s="105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</row>
    <row r="86" spans="1:48">
      <c r="A86" s="13"/>
      <c r="B86" s="13"/>
      <c r="C86" s="13"/>
      <c r="D86" s="13"/>
      <c r="E86" s="13"/>
      <c r="F86" s="105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</row>
    <row r="87" spans="1:48">
      <c r="A87" s="13"/>
      <c r="B87" s="13"/>
      <c r="C87" s="13"/>
      <c r="D87" s="13"/>
      <c r="E87" s="13"/>
      <c r="F87" s="105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</row>
    <row r="88" spans="1:48">
      <c r="A88" s="13"/>
      <c r="B88" s="13"/>
      <c r="C88" s="13"/>
      <c r="D88" s="13"/>
      <c r="E88" s="13"/>
      <c r="F88" s="105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</row>
    <row r="89" spans="1:48">
      <c r="A89" s="13"/>
      <c r="B89" s="13"/>
      <c r="C89" s="13"/>
      <c r="D89" s="13"/>
      <c r="E89" s="13"/>
      <c r="F89" s="105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</row>
    <row r="90" spans="1:48">
      <c r="A90" s="13"/>
      <c r="B90" s="13"/>
      <c r="C90" s="13"/>
      <c r="D90" s="13"/>
      <c r="E90" s="13"/>
      <c r="F90" s="105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</row>
    <row r="91" spans="1:48">
      <c r="A91" s="13"/>
      <c r="B91" s="13"/>
      <c r="C91" s="13"/>
      <c r="D91" s="13"/>
      <c r="E91" s="13"/>
      <c r="F91" s="105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</row>
    <row r="92" spans="1:48">
      <c r="A92" s="13"/>
      <c r="B92" s="13"/>
      <c r="C92" s="13"/>
      <c r="D92" s="13"/>
      <c r="E92" s="13"/>
      <c r="F92" s="105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</row>
    <row r="93" spans="1:48">
      <c r="A93" s="13"/>
      <c r="B93" s="13"/>
      <c r="C93" s="13"/>
      <c r="D93" s="13"/>
      <c r="E93" s="13"/>
      <c r="F93" s="105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</row>
    <row r="94" spans="1:48">
      <c r="A94" s="13"/>
      <c r="B94" s="13"/>
      <c r="C94" s="13"/>
      <c r="D94" s="13"/>
      <c r="E94" s="13"/>
      <c r="F94" s="105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</row>
    <row r="95" spans="1:48">
      <c r="A95" s="13"/>
      <c r="B95" s="13"/>
      <c r="C95" s="13"/>
      <c r="D95" s="13"/>
      <c r="E95" s="13"/>
      <c r="F95" s="105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</row>
    <row r="96" spans="1:48">
      <c r="A96" s="13"/>
      <c r="B96" s="13"/>
      <c r="C96" s="13"/>
      <c r="D96" s="13"/>
      <c r="E96" s="13"/>
      <c r="F96" s="105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</row>
    <row r="97" spans="1:48">
      <c r="A97" s="13"/>
      <c r="B97" s="13"/>
      <c r="C97" s="13"/>
      <c r="D97" s="13"/>
      <c r="E97" s="13"/>
      <c r="F97" s="105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</row>
    <row r="98" spans="1:48">
      <c r="A98" s="13"/>
      <c r="B98" s="13"/>
      <c r="C98" s="13"/>
      <c r="D98" s="13"/>
      <c r="E98" s="13"/>
      <c r="F98" s="105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</row>
    <row r="99" spans="1:48">
      <c r="A99" s="13"/>
      <c r="B99" s="13"/>
      <c r="C99" s="13"/>
      <c r="D99" s="13"/>
      <c r="E99" s="13"/>
      <c r="F99" s="105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</row>
    <row r="100" spans="1:48">
      <c r="A100" s="13"/>
      <c r="B100" s="13"/>
      <c r="C100" s="13"/>
      <c r="D100" s="13"/>
      <c r="E100" s="13"/>
      <c r="F100" s="105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</row>
    <row r="101" spans="1:48">
      <c r="A101" s="13"/>
      <c r="B101" s="13"/>
      <c r="C101" s="13"/>
      <c r="D101" s="13"/>
      <c r="E101" s="13"/>
      <c r="F101" s="105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</row>
    <row r="102" spans="1:48">
      <c r="A102" s="13"/>
      <c r="B102" s="13"/>
      <c r="C102" s="13"/>
      <c r="D102" s="13"/>
      <c r="E102" s="13"/>
      <c r="F102" s="105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</row>
    <row r="103" spans="1:48">
      <c r="A103" s="13"/>
      <c r="B103" s="13"/>
      <c r="C103" s="13"/>
      <c r="D103" s="13"/>
      <c r="E103" s="13"/>
      <c r="F103" s="105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</row>
    <row r="104" spans="1:48">
      <c r="A104" s="13"/>
      <c r="B104" s="13"/>
      <c r="C104" s="13"/>
      <c r="D104" s="13"/>
      <c r="E104" s="13"/>
      <c r="F104" s="105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</row>
    <row r="105" spans="1:48">
      <c r="A105" s="13"/>
      <c r="B105" s="13"/>
      <c r="C105" s="13"/>
      <c r="D105" s="13"/>
      <c r="E105" s="13"/>
      <c r="F105" s="105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</row>
    <row r="106" spans="1:48">
      <c r="A106" s="13"/>
      <c r="B106" s="13"/>
      <c r="C106" s="13"/>
      <c r="D106" s="13"/>
      <c r="E106" s="13"/>
      <c r="F106" s="105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</row>
    <row r="107" spans="1:48">
      <c r="A107" s="13"/>
      <c r="B107" s="13"/>
      <c r="C107" s="13"/>
      <c r="D107" s="13"/>
      <c r="E107" s="13"/>
      <c r="F107" s="105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</row>
    <row r="108" spans="1:48">
      <c r="A108" s="13"/>
      <c r="B108" s="13"/>
      <c r="C108" s="13"/>
      <c r="D108" s="13"/>
      <c r="E108" s="13"/>
      <c r="F108" s="105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</row>
    <row r="109" spans="1:48">
      <c r="A109" s="13"/>
      <c r="B109" s="13"/>
      <c r="C109" s="13"/>
      <c r="D109" s="13"/>
      <c r="E109" s="13"/>
      <c r="F109" s="105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</row>
    <row r="110" spans="1:48">
      <c r="A110" s="13"/>
      <c r="B110" s="13"/>
      <c r="C110" s="13"/>
      <c r="D110" s="13"/>
      <c r="E110" s="13"/>
      <c r="F110" s="105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3"/>
      <c r="AK110" s="13"/>
      <c r="AL110" s="13"/>
      <c r="AM110" s="13"/>
      <c r="AN110" s="13"/>
      <c r="AO110" s="13"/>
      <c r="AP110" s="13"/>
      <c r="AQ110" s="13"/>
      <c r="AR110" s="13"/>
      <c r="AS110" s="13"/>
      <c r="AT110" s="13"/>
      <c r="AU110" s="13"/>
      <c r="AV110" s="13"/>
    </row>
    <row r="111" spans="1:48">
      <c r="A111" s="13"/>
      <c r="B111" s="13"/>
      <c r="C111" s="13"/>
      <c r="D111" s="13"/>
      <c r="E111" s="13"/>
      <c r="F111" s="105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J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</row>
    <row r="112" spans="1:48">
      <c r="A112" s="13"/>
      <c r="B112" s="13"/>
      <c r="C112" s="13"/>
      <c r="D112" s="13"/>
      <c r="E112" s="13"/>
      <c r="F112" s="105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J112" s="13"/>
      <c r="AK112" s="13"/>
      <c r="AL112" s="13"/>
      <c r="AM112" s="13"/>
      <c r="AN112" s="13"/>
      <c r="AO112" s="13"/>
      <c r="AP112" s="13"/>
      <c r="AQ112" s="13"/>
      <c r="AR112" s="13"/>
      <c r="AS112" s="13"/>
      <c r="AT112" s="13"/>
      <c r="AU112" s="13"/>
      <c r="AV112" s="13"/>
    </row>
    <row r="113" spans="1:48">
      <c r="A113" s="13"/>
      <c r="B113" s="13"/>
      <c r="C113" s="13"/>
      <c r="D113" s="13"/>
      <c r="E113" s="13"/>
      <c r="F113" s="105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13"/>
      <c r="AH113" s="13"/>
      <c r="AI113" s="13"/>
      <c r="AJ113" s="13"/>
      <c r="AK113" s="13"/>
      <c r="AL113" s="13"/>
      <c r="AM113" s="13"/>
      <c r="AN113" s="13"/>
      <c r="AO113" s="13"/>
      <c r="AP113" s="13"/>
      <c r="AQ113" s="13"/>
      <c r="AR113" s="13"/>
      <c r="AS113" s="13"/>
      <c r="AT113" s="13"/>
      <c r="AU113" s="13"/>
      <c r="AV113" s="13"/>
    </row>
    <row r="114" spans="1:48">
      <c r="A114" s="13"/>
      <c r="B114" s="13"/>
      <c r="C114" s="13"/>
      <c r="D114" s="13"/>
      <c r="E114" s="13"/>
      <c r="F114" s="105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  <c r="AJ114" s="13"/>
      <c r="AK114" s="13"/>
      <c r="AL114" s="13"/>
      <c r="AM114" s="13"/>
      <c r="AN114" s="13"/>
      <c r="AO114" s="13"/>
      <c r="AP114" s="13"/>
      <c r="AQ114" s="13"/>
      <c r="AR114" s="13"/>
      <c r="AS114" s="13"/>
      <c r="AT114" s="13"/>
      <c r="AU114" s="13"/>
      <c r="AV114" s="13"/>
    </row>
    <row r="115" spans="1:48">
      <c r="A115" s="13"/>
      <c r="B115" s="13"/>
      <c r="C115" s="13"/>
      <c r="D115" s="13"/>
      <c r="E115" s="13"/>
      <c r="F115" s="105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F115" s="13"/>
      <c r="AG115" s="13"/>
      <c r="AH115" s="13"/>
      <c r="AI115" s="13"/>
      <c r="AJ115" s="13"/>
      <c r="AK115" s="13"/>
      <c r="AL115" s="13"/>
      <c r="AM115" s="13"/>
      <c r="AN115" s="13"/>
      <c r="AO115" s="13"/>
      <c r="AP115" s="13"/>
      <c r="AQ115" s="13"/>
      <c r="AR115" s="13"/>
      <c r="AS115" s="13"/>
      <c r="AT115" s="13"/>
      <c r="AU115" s="13"/>
      <c r="AV115" s="13"/>
    </row>
    <row r="116" spans="1:48">
      <c r="A116" s="13"/>
      <c r="B116" s="13"/>
      <c r="C116" s="13"/>
      <c r="D116" s="13"/>
      <c r="E116" s="13"/>
      <c r="F116" s="105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F116" s="13"/>
      <c r="AG116" s="13"/>
      <c r="AH116" s="13"/>
      <c r="AI116" s="13"/>
      <c r="AJ116" s="13"/>
      <c r="AK116" s="13"/>
      <c r="AL116" s="13"/>
      <c r="AM116" s="13"/>
      <c r="AN116" s="13"/>
      <c r="AO116" s="13"/>
      <c r="AP116" s="13"/>
      <c r="AQ116" s="13"/>
      <c r="AR116" s="13"/>
      <c r="AS116" s="13"/>
      <c r="AT116" s="13"/>
      <c r="AU116" s="13"/>
      <c r="AV116" s="13"/>
    </row>
    <row r="117" spans="1:48">
      <c r="A117" s="13"/>
      <c r="B117" s="13"/>
      <c r="C117" s="13"/>
      <c r="D117" s="13"/>
      <c r="E117" s="13"/>
      <c r="F117" s="105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F117" s="13"/>
      <c r="AG117" s="13"/>
      <c r="AH117" s="13"/>
      <c r="AI117" s="13"/>
      <c r="AJ117" s="13"/>
      <c r="AK117" s="13"/>
      <c r="AL117" s="13"/>
      <c r="AM117" s="13"/>
      <c r="AN117" s="13"/>
      <c r="AO117" s="13"/>
      <c r="AP117" s="13"/>
      <c r="AQ117" s="13"/>
      <c r="AR117" s="13"/>
      <c r="AS117" s="13"/>
      <c r="AT117" s="13"/>
      <c r="AU117" s="13"/>
      <c r="AV117" s="13"/>
    </row>
    <row r="118" spans="1:48">
      <c r="A118" s="13"/>
      <c r="B118" s="13"/>
      <c r="C118" s="13"/>
      <c r="D118" s="13"/>
      <c r="E118" s="13"/>
      <c r="F118" s="105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F118" s="13"/>
      <c r="AG118" s="13"/>
      <c r="AH118" s="13"/>
      <c r="AI118" s="13"/>
      <c r="AJ118" s="13"/>
      <c r="AK118" s="13"/>
      <c r="AL118" s="13"/>
      <c r="AM118" s="13"/>
      <c r="AN118" s="13"/>
      <c r="AO118" s="13"/>
      <c r="AP118" s="13"/>
      <c r="AQ118" s="13"/>
      <c r="AR118" s="13"/>
      <c r="AS118" s="13"/>
      <c r="AT118" s="13"/>
      <c r="AU118" s="13"/>
      <c r="AV118" s="13"/>
    </row>
    <row r="119" spans="1:48">
      <c r="A119" s="13"/>
      <c r="B119" s="13"/>
      <c r="C119" s="13"/>
      <c r="D119" s="13"/>
      <c r="E119" s="13"/>
      <c r="F119" s="105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F119" s="13"/>
      <c r="AG119" s="13"/>
      <c r="AH119" s="13"/>
      <c r="AI119" s="13"/>
      <c r="AJ119" s="13"/>
      <c r="AK119" s="13"/>
      <c r="AL119" s="13"/>
      <c r="AM119" s="13"/>
      <c r="AN119" s="13"/>
      <c r="AO119" s="13"/>
      <c r="AP119" s="13"/>
      <c r="AQ119" s="13"/>
      <c r="AR119" s="13"/>
      <c r="AS119" s="13"/>
      <c r="AT119" s="13"/>
      <c r="AU119" s="13"/>
      <c r="AV119" s="13"/>
    </row>
    <row r="120" spans="1:48">
      <c r="A120" s="13"/>
      <c r="B120" s="13"/>
      <c r="C120" s="13"/>
      <c r="D120" s="13"/>
      <c r="E120" s="13"/>
      <c r="F120" s="105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F120" s="13"/>
      <c r="AG120" s="13"/>
      <c r="AH120" s="13"/>
      <c r="AI120" s="13"/>
      <c r="AJ120" s="13"/>
      <c r="AK120" s="13"/>
      <c r="AL120" s="13"/>
      <c r="AM120" s="13"/>
      <c r="AN120" s="13"/>
      <c r="AO120" s="13"/>
      <c r="AP120" s="13"/>
      <c r="AQ120" s="13"/>
      <c r="AR120" s="13"/>
      <c r="AS120" s="13"/>
      <c r="AT120" s="13"/>
      <c r="AU120" s="13"/>
      <c r="AV120" s="13"/>
    </row>
    <row r="121" spans="1:48">
      <c r="A121" s="13"/>
      <c r="B121" s="13"/>
      <c r="C121" s="13"/>
      <c r="D121" s="13"/>
      <c r="E121" s="13"/>
      <c r="F121" s="105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F121" s="13"/>
      <c r="AG121" s="13"/>
      <c r="AH121" s="13"/>
      <c r="AI121" s="13"/>
      <c r="AJ121" s="13"/>
      <c r="AK121" s="13"/>
      <c r="AL121" s="13"/>
      <c r="AM121" s="13"/>
      <c r="AN121" s="13"/>
      <c r="AO121" s="13"/>
      <c r="AP121" s="13"/>
      <c r="AQ121" s="13"/>
      <c r="AR121" s="13"/>
      <c r="AS121" s="13"/>
      <c r="AT121" s="13"/>
      <c r="AU121" s="13"/>
      <c r="AV121" s="13"/>
    </row>
    <row r="122" spans="1:48">
      <c r="A122" s="13"/>
      <c r="B122" s="13"/>
      <c r="C122" s="13"/>
      <c r="D122" s="13"/>
      <c r="E122" s="13"/>
      <c r="F122" s="105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F122" s="13"/>
      <c r="AG122" s="13"/>
      <c r="AH122" s="13"/>
      <c r="AI122" s="13"/>
      <c r="AJ122" s="13"/>
      <c r="AK122" s="13"/>
      <c r="AL122" s="13"/>
      <c r="AM122" s="13"/>
      <c r="AN122" s="13"/>
      <c r="AO122" s="13"/>
      <c r="AP122" s="13"/>
      <c r="AQ122" s="13"/>
      <c r="AR122" s="13"/>
      <c r="AS122" s="13"/>
      <c r="AT122" s="13"/>
      <c r="AU122" s="13"/>
      <c r="AV122" s="13"/>
    </row>
    <row r="123" spans="1:48">
      <c r="A123" s="13"/>
      <c r="B123" s="13"/>
      <c r="C123" s="13"/>
      <c r="D123" s="13"/>
      <c r="E123" s="13"/>
      <c r="F123" s="105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F123" s="13"/>
      <c r="AG123" s="13"/>
      <c r="AH123" s="13"/>
      <c r="AI123" s="13"/>
      <c r="AJ123" s="13"/>
      <c r="AK123" s="13"/>
      <c r="AL123" s="13"/>
      <c r="AM123" s="13"/>
      <c r="AN123" s="13"/>
      <c r="AO123" s="13"/>
      <c r="AP123" s="13"/>
      <c r="AQ123" s="13"/>
      <c r="AR123" s="13"/>
      <c r="AS123" s="13"/>
      <c r="AT123" s="13"/>
      <c r="AU123" s="13"/>
      <c r="AV123" s="13"/>
    </row>
    <row r="124" spans="1:48">
      <c r="A124" s="13"/>
      <c r="B124" s="13"/>
      <c r="C124" s="13"/>
      <c r="D124" s="13"/>
      <c r="E124" s="13"/>
      <c r="F124" s="105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F124" s="13"/>
      <c r="AG124" s="13"/>
      <c r="AH124" s="13"/>
      <c r="AI124" s="13"/>
      <c r="AJ124" s="13"/>
      <c r="AK124" s="13"/>
      <c r="AL124" s="13"/>
      <c r="AM124" s="13"/>
      <c r="AN124" s="13"/>
      <c r="AO124" s="13"/>
      <c r="AP124" s="13"/>
      <c r="AQ124" s="13"/>
      <c r="AR124" s="13"/>
      <c r="AS124" s="13"/>
      <c r="AT124" s="13"/>
      <c r="AU124" s="13"/>
      <c r="AV124" s="13"/>
    </row>
    <row r="125" spans="1:48">
      <c r="A125" s="13"/>
      <c r="B125" s="13"/>
      <c r="C125" s="13"/>
      <c r="D125" s="13"/>
      <c r="E125" s="13"/>
      <c r="F125" s="105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F125" s="13"/>
      <c r="AG125" s="13"/>
      <c r="AH125" s="13"/>
      <c r="AI125" s="13"/>
      <c r="AJ125" s="13"/>
      <c r="AK125" s="13"/>
      <c r="AL125" s="13"/>
      <c r="AM125" s="13"/>
      <c r="AN125" s="13"/>
      <c r="AO125" s="13"/>
      <c r="AP125" s="13"/>
      <c r="AQ125" s="13"/>
      <c r="AR125" s="13"/>
      <c r="AS125" s="13"/>
      <c r="AT125" s="13"/>
      <c r="AU125" s="13"/>
      <c r="AV125" s="13"/>
    </row>
    <row r="126" spans="1:48">
      <c r="A126" s="13"/>
      <c r="B126" s="13"/>
      <c r="C126" s="13"/>
      <c r="D126" s="13"/>
      <c r="E126" s="13"/>
      <c r="F126" s="105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F126" s="13"/>
      <c r="AG126" s="13"/>
      <c r="AH126" s="13"/>
      <c r="AI126" s="13"/>
      <c r="AJ126" s="13"/>
      <c r="AK126" s="13"/>
      <c r="AL126" s="13"/>
      <c r="AM126" s="13"/>
      <c r="AN126" s="13"/>
      <c r="AO126" s="13"/>
      <c r="AP126" s="13"/>
      <c r="AQ126" s="13"/>
      <c r="AR126" s="13"/>
      <c r="AS126" s="13"/>
      <c r="AT126" s="13"/>
      <c r="AU126" s="13"/>
      <c r="AV126" s="13"/>
    </row>
    <row r="127" spans="1:48">
      <c r="A127" s="13"/>
      <c r="B127" s="13"/>
      <c r="C127" s="13"/>
      <c r="D127" s="13"/>
      <c r="E127" s="13"/>
      <c r="F127" s="105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F127" s="13"/>
      <c r="AG127" s="13"/>
      <c r="AH127" s="13"/>
      <c r="AI127" s="13"/>
      <c r="AJ127" s="13"/>
      <c r="AK127" s="13"/>
      <c r="AL127" s="13"/>
      <c r="AM127" s="13"/>
      <c r="AN127" s="13"/>
      <c r="AO127" s="13"/>
      <c r="AP127" s="13"/>
      <c r="AQ127" s="13"/>
      <c r="AR127" s="13"/>
      <c r="AS127" s="13"/>
      <c r="AT127" s="13"/>
      <c r="AU127" s="13"/>
      <c r="AV127" s="13"/>
    </row>
    <row r="128" spans="1:48">
      <c r="A128" s="13"/>
      <c r="B128" s="13"/>
      <c r="C128" s="13"/>
      <c r="D128" s="13"/>
      <c r="E128" s="13"/>
      <c r="F128" s="105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F128" s="13"/>
      <c r="AG128" s="13"/>
      <c r="AH128" s="13"/>
      <c r="AI128" s="13"/>
      <c r="AJ128" s="13"/>
      <c r="AK128" s="13"/>
      <c r="AL128" s="13"/>
      <c r="AM128" s="13"/>
      <c r="AN128" s="13"/>
      <c r="AO128" s="13"/>
      <c r="AP128" s="13"/>
      <c r="AQ128" s="13"/>
      <c r="AR128" s="13"/>
      <c r="AS128" s="13"/>
      <c r="AT128" s="13"/>
      <c r="AU128" s="13"/>
      <c r="AV128" s="13"/>
    </row>
    <row r="129" spans="1:48">
      <c r="A129" s="13"/>
      <c r="B129" s="13"/>
      <c r="C129" s="13"/>
      <c r="D129" s="13"/>
      <c r="E129" s="13"/>
      <c r="F129" s="105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F129" s="13"/>
      <c r="AG129" s="13"/>
      <c r="AH129" s="13"/>
      <c r="AI129" s="13"/>
      <c r="AJ129" s="13"/>
      <c r="AK129" s="13"/>
      <c r="AL129" s="13"/>
      <c r="AM129" s="13"/>
      <c r="AN129" s="13"/>
      <c r="AO129" s="13"/>
      <c r="AP129" s="13"/>
      <c r="AQ129" s="13"/>
      <c r="AR129" s="13"/>
      <c r="AS129" s="13"/>
      <c r="AT129" s="13"/>
      <c r="AU129" s="13"/>
      <c r="AV129" s="13"/>
    </row>
    <row r="130" spans="1:48">
      <c r="A130" s="13"/>
      <c r="B130" s="13"/>
      <c r="C130" s="13"/>
      <c r="D130" s="13"/>
      <c r="E130" s="13"/>
      <c r="F130" s="105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F130" s="13"/>
      <c r="AG130" s="13"/>
      <c r="AH130" s="13"/>
      <c r="AI130" s="13"/>
      <c r="AJ130" s="13"/>
      <c r="AK130" s="13"/>
      <c r="AL130" s="13"/>
      <c r="AM130" s="13"/>
      <c r="AN130" s="13"/>
      <c r="AO130" s="13"/>
      <c r="AP130" s="13"/>
      <c r="AQ130" s="13"/>
      <c r="AR130" s="13"/>
      <c r="AS130" s="13"/>
      <c r="AT130" s="13"/>
      <c r="AU130" s="13"/>
      <c r="AV130" s="13"/>
    </row>
    <row r="131" spans="1:48">
      <c r="A131" s="13"/>
      <c r="B131" s="13"/>
      <c r="C131" s="13"/>
      <c r="D131" s="13"/>
      <c r="E131" s="13"/>
      <c r="F131" s="105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</row>
    <row r="132" spans="1:48">
      <c r="A132" s="13"/>
      <c r="B132" s="13"/>
      <c r="C132" s="13"/>
      <c r="D132" s="13"/>
      <c r="E132" s="13"/>
      <c r="F132" s="105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13"/>
      <c r="AP132" s="13"/>
      <c r="AQ132" s="13"/>
      <c r="AR132" s="13"/>
      <c r="AS132" s="13"/>
      <c r="AT132" s="13"/>
      <c r="AU132" s="13"/>
      <c r="AV132" s="13"/>
    </row>
    <row r="133" spans="1:48">
      <c r="A133" s="13"/>
      <c r="B133" s="13"/>
      <c r="C133" s="13"/>
      <c r="D133" s="13"/>
      <c r="E133" s="13"/>
      <c r="F133" s="105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13"/>
      <c r="AP133" s="13"/>
      <c r="AQ133" s="13"/>
      <c r="AR133" s="13"/>
      <c r="AS133" s="13"/>
      <c r="AT133" s="13"/>
      <c r="AU133" s="13"/>
      <c r="AV133" s="13"/>
    </row>
    <row r="134" spans="1:48">
      <c r="A134" s="13"/>
      <c r="B134" s="13"/>
      <c r="C134" s="13"/>
      <c r="D134" s="13"/>
      <c r="E134" s="13"/>
      <c r="F134" s="105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</row>
    <row r="135" spans="1:48">
      <c r="A135" s="13"/>
      <c r="B135" s="13"/>
      <c r="C135" s="13"/>
      <c r="D135" s="13"/>
      <c r="E135" s="13"/>
      <c r="F135" s="105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</row>
    <row r="136" spans="1:48">
      <c r="A136" s="13"/>
      <c r="B136" s="13"/>
      <c r="C136" s="13"/>
      <c r="D136" s="13"/>
      <c r="E136" s="13"/>
      <c r="F136" s="105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</row>
    <row r="137" spans="1:48">
      <c r="A137" s="13"/>
      <c r="B137" s="13"/>
      <c r="C137" s="13"/>
      <c r="D137" s="13"/>
      <c r="E137" s="13"/>
      <c r="F137" s="105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F137" s="13"/>
      <c r="AG137" s="13"/>
      <c r="AH137" s="13"/>
      <c r="AI137" s="13"/>
      <c r="AJ137" s="13"/>
      <c r="AK137" s="13"/>
      <c r="AL137" s="13"/>
      <c r="AM137" s="13"/>
      <c r="AN137" s="13"/>
      <c r="AO137" s="13"/>
      <c r="AP137" s="13"/>
      <c r="AQ137" s="13"/>
      <c r="AR137" s="13"/>
      <c r="AS137" s="13"/>
      <c r="AT137" s="13"/>
      <c r="AU137" s="13"/>
      <c r="AV137" s="13"/>
    </row>
    <row r="138" spans="1:48">
      <c r="A138" s="13"/>
      <c r="B138" s="13"/>
      <c r="C138" s="13"/>
      <c r="D138" s="13"/>
      <c r="E138" s="13"/>
      <c r="F138" s="105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F138" s="13"/>
      <c r="AG138" s="13"/>
      <c r="AH138" s="13"/>
      <c r="AI138" s="13"/>
      <c r="AJ138" s="13"/>
      <c r="AK138" s="13"/>
      <c r="AL138" s="13"/>
      <c r="AM138" s="13"/>
      <c r="AN138" s="13"/>
      <c r="AO138" s="13"/>
      <c r="AP138" s="13"/>
      <c r="AQ138" s="13"/>
      <c r="AR138" s="13"/>
      <c r="AS138" s="13"/>
      <c r="AT138" s="13"/>
      <c r="AU138" s="13"/>
      <c r="AV138" s="13"/>
    </row>
    <row r="139" spans="1:48">
      <c r="A139" s="13"/>
      <c r="B139" s="13"/>
      <c r="C139" s="13"/>
      <c r="D139" s="13"/>
      <c r="E139" s="13"/>
      <c r="F139" s="105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F139" s="13"/>
      <c r="AG139" s="13"/>
      <c r="AH139" s="13"/>
      <c r="AI139" s="13"/>
      <c r="AJ139" s="13"/>
      <c r="AK139" s="13"/>
      <c r="AL139" s="13"/>
      <c r="AM139" s="13"/>
      <c r="AN139" s="13"/>
      <c r="AO139" s="13"/>
      <c r="AP139" s="13"/>
      <c r="AQ139" s="13"/>
      <c r="AR139" s="13"/>
      <c r="AS139" s="13"/>
      <c r="AT139" s="13"/>
      <c r="AU139" s="13"/>
      <c r="AV139" s="13"/>
    </row>
    <row r="140" spans="1:48">
      <c r="A140" s="13"/>
      <c r="B140" s="13"/>
      <c r="C140" s="13"/>
      <c r="D140" s="13"/>
      <c r="E140" s="13"/>
      <c r="F140" s="105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F140" s="13"/>
      <c r="AG140" s="13"/>
      <c r="AH140" s="13"/>
      <c r="AI140" s="13"/>
      <c r="AJ140" s="13"/>
      <c r="AK140" s="13"/>
      <c r="AL140" s="13"/>
      <c r="AM140" s="13"/>
      <c r="AN140" s="13"/>
      <c r="AO140" s="13"/>
      <c r="AP140" s="13"/>
      <c r="AQ140" s="13"/>
      <c r="AR140" s="13"/>
      <c r="AS140" s="13"/>
      <c r="AT140" s="13"/>
      <c r="AU140" s="13"/>
      <c r="AV140" s="13"/>
    </row>
    <row r="141" spans="1:48">
      <c r="A141" s="13"/>
      <c r="B141" s="13"/>
      <c r="C141" s="13"/>
      <c r="D141" s="13"/>
      <c r="E141" s="13"/>
      <c r="F141" s="105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F141" s="13"/>
      <c r="AG141" s="13"/>
      <c r="AH141" s="13"/>
      <c r="AI141" s="13"/>
      <c r="AJ141" s="13"/>
      <c r="AK141" s="13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</row>
    <row r="142" spans="1:48">
      <c r="A142" s="13"/>
      <c r="B142" s="13"/>
      <c r="C142" s="13"/>
      <c r="D142" s="13"/>
      <c r="E142" s="13"/>
      <c r="F142" s="105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</row>
    <row r="143" spans="1:48">
      <c r="A143" s="13"/>
      <c r="B143" s="13"/>
      <c r="C143" s="13"/>
      <c r="D143" s="13"/>
      <c r="E143" s="13"/>
      <c r="F143" s="105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</row>
    <row r="144" spans="1:48">
      <c r="A144" s="13"/>
      <c r="B144" s="13"/>
      <c r="C144" s="13"/>
      <c r="D144" s="13"/>
      <c r="E144" s="13"/>
      <c r="F144" s="105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</row>
    <row r="145" spans="1:48">
      <c r="A145" s="13"/>
      <c r="B145" s="13"/>
      <c r="C145" s="13"/>
      <c r="D145" s="13"/>
      <c r="E145" s="13"/>
      <c r="F145" s="105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F145" s="13"/>
      <c r="AG145" s="13"/>
      <c r="AH145" s="13"/>
      <c r="AI145" s="13"/>
      <c r="AJ145" s="13"/>
      <c r="AK145" s="13"/>
      <c r="AL145" s="13"/>
      <c r="AM145" s="13"/>
      <c r="AN145" s="13"/>
      <c r="AO145" s="13"/>
      <c r="AP145" s="13"/>
      <c r="AQ145" s="13"/>
      <c r="AR145" s="13"/>
      <c r="AS145" s="13"/>
      <c r="AT145" s="13"/>
      <c r="AU145" s="13"/>
      <c r="AV145" s="13"/>
    </row>
    <row r="146" spans="1:48">
      <c r="A146" s="13"/>
      <c r="B146" s="13"/>
      <c r="C146" s="13"/>
      <c r="D146" s="13"/>
      <c r="E146" s="13"/>
      <c r="F146" s="105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F146" s="13"/>
      <c r="AG146" s="13"/>
      <c r="AH146" s="13"/>
      <c r="AI146" s="13"/>
      <c r="AJ146" s="13"/>
      <c r="AK146" s="13"/>
      <c r="AL146" s="13"/>
      <c r="AM146" s="13"/>
      <c r="AN146" s="13"/>
      <c r="AO146" s="13"/>
      <c r="AP146" s="13"/>
      <c r="AQ146" s="13"/>
      <c r="AR146" s="13"/>
      <c r="AS146" s="13"/>
      <c r="AT146" s="13"/>
      <c r="AU146" s="13"/>
      <c r="AV146" s="13"/>
    </row>
    <row r="147" spans="1:48">
      <c r="A147" s="13"/>
      <c r="B147" s="13"/>
      <c r="C147" s="13"/>
      <c r="D147" s="13"/>
      <c r="E147" s="13"/>
      <c r="F147" s="105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F147" s="13"/>
      <c r="AG147" s="13"/>
      <c r="AH147" s="13"/>
      <c r="AI147" s="13"/>
      <c r="AJ147" s="13"/>
      <c r="AK147" s="13"/>
      <c r="AL147" s="13"/>
      <c r="AM147" s="13"/>
      <c r="AN147" s="13"/>
      <c r="AO147" s="13"/>
      <c r="AP147" s="13"/>
      <c r="AQ147" s="13"/>
      <c r="AR147" s="13"/>
      <c r="AS147" s="13"/>
      <c r="AT147" s="13"/>
      <c r="AU147" s="13"/>
      <c r="AV147" s="13"/>
    </row>
    <row r="148" spans="1:48">
      <c r="A148" s="13"/>
      <c r="B148" s="13"/>
      <c r="C148" s="13"/>
      <c r="D148" s="13"/>
      <c r="E148" s="13"/>
      <c r="F148" s="105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F148" s="13"/>
      <c r="AG148" s="13"/>
      <c r="AH148" s="13"/>
      <c r="AI148" s="13"/>
      <c r="AJ148" s="13"/>
      <c r="AK148" s="13"/>
      <c r="AL148" s="13"/>
      <c r="AM148" s="13"/>
      <c r="AN148" s="13"/>
      <c r="AO148" s="13"/>
      <c r="AP148" s="13"/>
      <c r="AQ148" s="13"/>
      <c r="AR148" s="13"/>
      <c r="AS148" s="13"/>
      <c r="AT148" s="13"/>
      <c r="AU148" s="13"/>
      <c r="AV148" s="13"/>
    </row>
    <row r="149" spans="1:48">
      <c r="A149" s="13"/>
      <c r="B149" s="13"/>
      <c r="C149" s="13"/>
      <c r="D149" s="13"/>
      <c r="E149" s="13"/>
      <c r="F149" s="105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F149" s="13"/>
      <c r="AG149" s="13"/>
      <c r="AH149" s="13"/>
      <c r="AI149" s="13"/>
      <c r="AJ149" s="13"/>
      <c r="AK149" s="13"/>
      <c r="AL149" s="13"/>
      <c r="AM149" s="13"/>
      <c r="AN149" s="13"/>
      <c r="AO149" s="13"/>
      <c r="AP149" s="13"/>
      <c r="AQ149" s="13"/>
      <c r="AR149" s="13"/>
      <c r="AS149" s="13"/>
      <c r="AT149" s="13"/>
      <c r="AU149" s="13"/>
      <c r="AV149" s="13"/>
    </row>
    <row r="150" spans="1:48">
      <c r="A150" s="13"/>
      <c r="B150" s="13"/>
      <c r="C150" s="13"/>
      <c r="D150" s="13"/>
      <c r="E150" s="13"/>
      <c r="F150" s="105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</row>
    <row r="151" spans="1:48">
      <c r="A151" s="13"/>
      <c r="B151" s="13"/>
      <c r="C151" s="13"/>
      <c r="D151" s="13"/>
      <c r="E151" s="13"/>
      <c r="F151" s="105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F151" s="13"/>
      <c r="AG151" s="13"/>
      <c r="AH151" s="13"/>
      <c r="AI151" s="13"/>
      <c r="AJ151" s="13"/>
      <c r="AK151" s="13"/>
      <c r="AL151" s="13"/>
      <c r="AM151" s="13"/>
      <c r="AN151" s="13"/>
      <c r="AO151" s="13"/>
      <c r="AP151" s="13"/>
      <c r="AQ151" s="13"/>
      <c r="AR151" s="13"/>
      <c r="AS151" s="13"/>
      <c r="AT151" s="13"/>
      <c r="AU151" s="13"/>
      <c r="AV151" s="13"/>
    </row>
    <row r="152" spans="1:48">
      <c r="A152" s="13"/>
      <c r="B152" s="13"/>
      <c r="C152" s="13"/>
      <c r="D152" s="13"/>
      <c r="E152" s="13"/>
      <c r="F152" s="105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F152" s="13"/>
      <c r="AG152" s="13"/>
      <c r="AH152" s="13"/>
      <c r="AI152" s="13"/>
      <c r="AJ152" s="13"/>
      <c r="AK152" s="13"/>
      <c r="AL152" s="13"/>
      <c r="AM152" s="13"/>
      <c r="AN152" s="13"/>
      <c r="AO152" s="13"/>
      <c r="AP152" s="13"/>
      <c r="AQ152" s="13"/>
      <c r="AR152" s="13"/>
      <c r="AS152" s="13"/>
      <c r="AT152" s="13"/>
      <c r="AU152" s="13"/>
      <c r="AV152" s="13"/>
    </row>
    <row r="153" spans="1:48">
      <c r="A153" s="13"/>
      <c r="B153" s="13"/>
      <c r="C153" s="13"/>
      <c r="D153" s="13"/>
      <c r="E153" s="13"/>
      <c r="F153" s="105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F153" s="13"/>
      <c r="AG153" s="13"/>
      <c r="AH153" s="13"/>
      <c r="AI153" s="13"/>
      <c r="AJ153" s="13"/>
      <c r="AK153" s="13"/>
      <c r="AL153" s="13"/>
      <c r="AM153" s="13"/>
      <c r="AN153" s="13"/>
      <c r="AO153" s="13"/>
      <c r="AP153" s="13"/>
      <c r="AQ153" s="13"/>
      <c r="AR153" s="13"/>
      <c r="AS153" s="13"/>
      <c r="AT153" s="13"/>
      <c r="AU153" s="13"/>
      <c r="AV153" s="13"/>
    </row>
    <row r="154" spans="1:48">
      <c r="A154" s="13"/>
      <c r="B154" s="13"/>
      <c r="C154" s="13"/>
      <c r="D154" s="13"/>
      <c r="E154" s="13"/>
      <c r="F154" s="105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F154" s="13"/>
      <c r="AG154" s="13"/>
      <c r="AH154" s="13"/>
      <c r="AI154" s="13"/>
      <c r="AJ154" s="13"/>
      <c r="AK154" s="13"/>
      <c r="AL154" s="13"/>
      <c r="AM154" s="13"/>
      <c r="AN154" s="13"/>
      <c r="AO154" s="13"/>
      <c r="AP154" s="13"/>
      <c r="AQ154" s="13"/>
      <c r="AR154" s="13"/>
      <c r="AS154" s="13"/>
      <c r="AT154" s="13"/>
      <c r="AU154" s="13"/>
      <c r="AV154" s="13"/>
    </row>
    <row r="155" spans="1:48">
      <c r="A155" s="13"/>
      <c r="B155" s="13"/>
      <c r="C155" s="13"/>
      <c r="D155" s="13"/>
      <c r="E155" s="13"/>
      <c r="F155" s="105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F155" s="13"/>
      <c r="AG155" s="13"/>
      <c r="AH155" s="13"/>
      <c r="AI155" s="13"/>
      <c r="AJ155" s="13"/>
      <c r="AK155" s="13"/>
      <c r="AL155" s="13"/>
      <c r="AM155" s="13"/>
      <c r="AN155" s="13"/>
      <c r="AO155" s="13"/>
      <c r="AP155" s="13"/>
      <c r="AQ155" s="13"/>
      <c r="AR155" s="13"/>
      <c r="AS155" s="13"/>
      <c r="AT155" s="13"/>
      <c r="AU155" s="13"/>
      <c r="AV155" s="13"/>
    </row>
    <row r="156" spans="1:48">
      <c r="A156" s="13"/>
      <c r="B156" s="13"/>
      <c r="C156" s="13"/>
      <c r="D156" s="13"/>
      <c r="E156" s="13"/>
      <c r="F156" s="105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F156" s="13"/>
      <c r="AG156" s="13"/>
      <c r="AH156" s="13"/>
      <c r="AI156" s="13"/>
      <c r="AJ156" s="13"/>
      <c r="AK156" s="13"/>
      <c r="AL156" s="13"/>
      <c r="AM156" s="13"/>
      <c r="AN156" s="13"/>
      <c r="AO156" s="13"/>
      <c r="AP156" s="13"/>
      <c r="AQ156" s="13"/>
      <c r="AR156" s="13"/>
      <c r="AS156" s="13"/>
      <c r="AT156" s="13"/>
      <c r="AU156" s="13"/>
      <c r="AV156" s="13"/>
    </row>
    <row r="157" spans="1:48">
      <c r="A157" s="13"/>
      <c r="B157" s="13"/>
      <c r="C157" s="13"/>
      <c r="D157" s="13"/>
      <c r="E157" s="13"/>
      <c r="F157" s="105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F157" s="13"/>
      <c r="AG157" s="13"/>
      <c r="AH157" s="13"/>
      <c r="AI157" s="13"/>
      <c r="AJ157" s="13"/>
      <c r="AK157" s="13"/>
      <c r="AL157" s="13"/>
      <c r="AM157" s="13"/>
      <c r="AN157" s="13"/>
      <c r="AO157" s="13"/>
      <c r="AP157" s="13"/>
      <c r="AQ157" s="13"/>
      <c r="AR157" s="13"/>
      <c r="AS157" s="13"/>
      <c r="AT157" s="13"/>
      <c r="AU157" s="13"/>
      <c r="AV157" s="13"/>
    </row>
    <row r="158" spans="1:48">
      <c r="A158" s="13"/>
      <c r="B158" s="13"/>
      <c r="C158" s="13"/>
      <c r="D158" s="13"/>
      <c r="E158" s="13"/>
      <c r="F158" s="105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F158" s="13"/>
      <c r="AG158" s="13"/>
      <c r="AH158" s="13"/>
      <c r="AI158" s="13"/>
      <c r="AJ158" s="13"/>
      <c r="AK158" s="13"/>
      <c r="AL158" s="13"/>
      <c r="AM158" s="13"/>
      <c r="AN158" s="13"/>
      <c r="AO158" s="13"/>
      <c r="AP158" s="13"/>
      <c r="AQ158" s="13"/>
      <c r="AR158" s="13"/>
      <c r="AS158" s="13"/>
      <c r="AT158" s="13"/>
      <c r="AU158" s="13"/>
      <c r="AV158" s="13"/>
    </row>
    <row r="159" spans="1:48">
      <c r="A159" s="13"/>
      <c r="B159" s="13"/>
      <c r="C159" s="13"/>
      <c r="D159" s="13"/>
      <c r="E159" s="13"/>
      <c r="F159" s="105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F159" s="13"/>
      <c r="AG159" s="13"/>
      <c r="AH159" s="13"/>
      <c r="AI159" s="13"/>
      <c r="AJ159" s="13"/>
      <c r="AK159" s="13"/>
      <c r="AL159" s="13"/>
      <c r="AM159" s="13"/>
      <c r="AN159" s="13"/>
      <c r="AO159" s="13"/>
      <c r="AP159" s="13"/>
      <c r="AQ159" s="13"/>
      <c r="AR159" s="13"/>
      <c r="AS159" s="13"/>
      <c r="AT159" s="13"/>
      <c r="AU159" s="13"/>
      <c r="AV159" s="13"/>
    </row>
    <row r="160" spans="1:48">
      <c r="A160" s="13"/>
      <c r="B160" s="13"/>
      <c r="C160" s="13"/>
      <c r="D160" s="13"/>
      <c r="E160" s="13"/>
      <c r="F160" s="105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F160" s="13"/>
      <c r="AG160" s="13"/>
      <c r="AH160" s="13"/>
      <c r="AI160" s="13"/>
      <c r="AJ160" s="13"/>
      <c r="AK160" s="13"/>
      <c r="AL160" s="13"/>
      <c r="AM160" s="13"/>
      <c r="AN160" s="13"/>
      <c r="AO160" s="13"/>
      <c r="AP160" s="13"/>
      <c r="AQ160" s="13"/>
      <c r="AR160" s="13"/>
      <c r="AS160" s="13"/>
      <c r="AT160" s="13"/>
      <c r="AU160" s="13"/>
      <c r="AV160" s="13"/>
    </row>
    <row r="161" spans="1:48">
      <c r="A161" s="13"/>
      <c r="B161" s="13"/>
      <c r="C161" s="13"/>
      <c r="D161" s="13"/>
      <c r="E161" s="13"/>
      <c r="F161" s="105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F161" s="13"/>
      <c r="AG161" s="13"/>
      <c r="AH161" s="13"/>
      <c r="AI161" s="13"/>
      <c r="AJ161" s="13"/>
      <c r="AK161" s="13"/>
      <c r="AL161" s="13"/>
      <c r="AM161" s="13"/>
      <c r="AN161" s="13"/>
      <c r="AO161" s="13"/>
      <c r="AP161" s="13"/>
      <c r="AQ161" s="13"/>
      <c r="AR161" s="13"/>
      <c r="AS161" s="13"/>
      <c r="AT161" s="13"/>
      <c r="AU161" s="13"/>
      <c r="AV161" s="13"/>
    </row>
    <row r="162" spans="1:48">
      <c r="A162" s="13"/>
      <c r="B162" s="13"/>
      <c r="C162" s="13"/>
      <c r="D162" s="13"/>
      <c r="E162" s="13"/>
      <c r="F162" s="105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F162" s="13"/>
      <c r="AG162" s="13"/>
      <c r="AH162" s="13"/>
      <c r="AI162" s="13"/>
      <c r="AJ162" s="13"/>
      <c r="AK162" s="13"/>
      <c r="AL162" s="13"/>
      <c r="AM162" s="13"/>
      <c r="AN162" s="13"/>
      <c r="AO162" s="13"/>
      <c r="AP162" s="13"/>
      <c r="AQ162" s="13"/>
      <c r="AR162" s="13"/>
      <c r="AS162" s="13"/>
      <c r="AT162" s="13"/>
      <c r="AU162" s="13"/>
      <c r="AV162" s="13"/>
    </row>
    <row r="163" spans="1:48">
      <c r="A163" s="13"/>
      <c r="B163" s="13"/>
      <c r="C163" s="13"/>
      <c r="D163" s="13"/>
      <c r="E163" s="13"/>
      <c r="F163" s="105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F163" s="13"/>
      <c r="AG163" s="13"/>
      <c r="AH163" s="13"/>
      <c r="AI163" s="13"/>
      <c r="AJ163" s="13"/>
      <c r="AK163" s="13"/>
      <c r="AL163" s="13"/>
      <c r="AM163" s="13"/>
      <c r="AN163" s="13"/>
      <c r="AO163" s="13"/>
      <c r="AP163" s="13"/>
      <c r="AQ163" s="13"/>
      <c r="AR163" s="13"/>
      <c r="AS163" s="13"/>
      <c r="AT163" s="13"/>
      <c r="AU163" s="13"/>
      <c r="AV163" s="13"/>
    </row>
    <row r="164" spans="1:48">
      <c r="A164" s="13"/>
      <c r="B164" s="13"/>
      <c r="C164" s="13"/>
      <c r="D164" s="13"/>
      <c r="E164" s="13"/>
      <c r="F164" s="105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F164" s="13"/>
      <c r="AG164" s="13"/>
      <c r="AH164" s="13"/>
      <c r="AI164" s="13"/>
      <c r="AJ164" s="13"/>
      <c r="AK164" s="13"/>
      <c r="AL164" s="13"/>
      <c r="AM164" s="13"/>
      <c r="AN164" s="13"/>
      <c r="AO164" s="13"/>
      <c r="AP164" s="13"/>
      <c r="AQ164" s="13"/>
      <c r="AR164" s="13"/>
      <c r="AS164" s="13"/>
      <c r="AT164" s="13"/>
      <c r="AU164" s="13"/>
      <c r="AV164" s="13"/>
    </row>
    <row r="165" spans="1:48">
      <c r="A165" s="13"/>
      <c r="B165" s="13"/>
      <c r="C165" s="13"/>
      <c r="D165" s="13"/>
      <c r="E165" s="13"/>
      <c r="F165" s="105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F165" s="13"/>
      <c r="AG165" s="13"/>
      <c r="AH165" s="13"/>
      <c r="AI165" s="13"/>
      <c r="AJ165" s="13"/>
      <c r="AK165" s="13"/>
      <c r="AL165" s="13"/>
      <c r="AM165" s="13"/>
      <c r="AN165" s="13"/>
      <c r="AO165" s="13"/>
      <c r="AP165" s="13"/>
      <c r="AQ165" s="13"/>
      <c r="AR165" s="13"/>
      <c r="AS165" s="13"/>
      <c r="AT165" s="13"/>
      <c r="AU165" s="13"/>
      <c r="AV165" s="13"/>
    </row>
    <row r="166" spans="1:48">
      <c r="A166" s="13"/>
      <c r="B166" s="13"/>
      <c r="C166" s="13"/>
      <c r="D166" s="13"/>
      <c r="E166" s="13"/>
      <c r="F166" s="105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F166" s="13"/>
      <c r="AG166" s="13"/>
      <c r="AH166" s="13"/>
      <c r="AI166" s="13"/>
      <c r="AJ166" s="13"/>
      <c r="AK166" s="13"/>
      <c r="AL166" s="13"/>
      <c r="AM166" s="13"/>
      <c r="AN166" s="13"/>
      <c r="AO166" s="13"/>
      <c r="AP166" s="13"/>
      <c r="AQ166" s="13"/>
      <c r="AR166" s="13"/>
      <c r="AS166" s="13"/>
      <c r="AT166" s="13"/>
      <c r="AU166" s="13"/>
      <c r="AV166" s="13"/>
    </row>
    <row r="167" spans="1:48">
      <c r="A167" s="13"/>
      <c r="B167" s="13"/>
      <c r="C167" s="13"/>
      <c r="D167" s="13"/>
      <c r="E167" s="13"/>
      <c r="F167" s="105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F167" s="13"/>
      <c r="AG167" s="13"/>
      <c r="AH167" s="13"/>
      <c r="AI167" s="13"/>
      <c r="AJ167" s="13"/>
      <c r="AK167" s="13"/>
      <c r="AL167" s="13"/>
      <c r="AM167" s="13"/>
      <c r="AN167" s="13"/>
      <c r="AO167" s="13"/>
      <c r="AP167" s="13"/>
      <c r="AQ167" s="13"/>
      <c r="AR167" s="13"/>
      <c r="AS167" s="13"/>
      <c r="AT167" s="13"/>
      <c r="AU167" s="13"/>
      <c r="AV167" s="13"/>
    </row>
    <row r="168" spans="1:48">
      <c r="A168" s="13"/>
      <c r="B168" s="13"/>
      <c r="C168" s="13"/>
      <c r="D168" s="13"/>
      <c r="E168" s="13"/>
      <c r="F168" s="105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F168" s="13"/>
      <c r="AG168" s="13"/>
      <c r="AH168" s="13"/>
      <c r="AI168" s="13"/>
      <c r="AJ168" s="13"/>
      <c r="AK168" s="13"/>
      <c r="AL168" s="13"/>
      <c r="AM168" s="13"/>
      <c r="AN168" s="13"/>
      <c r="AO168" s="13"/>
      <c r="AP168" s="13"/>
      <c r="AQ168" s="13"/>
      <c r="AR168" s="13"/>
      <c r="AS168" s="13"/>
      <c r="AT168" s="13"/>
      <c r="AU168" s="13"/>
      <c r="AV168" s="13"/>
    </row>
    <row r="169" spans="1:48">
      <c r="A169" s="13"/>
      <c r="B169" s="13"/>
      <c r="C169" s="13"/>
      <c r="D169" s="13"/>
      <c r="E169" s="13"/>
      <c r="F169" s="105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F169" s="13"/>
      <c r="AG169" s="13"/>
      <c r="AH169" s="13"/>
      <c r="AI169" s="13"/>
      <c r="AJ169" s="13"/>
      <c r="AK169" s="13"/>
      <c r="AL169" s="13"/>
      <c r="AM169" s="13"/>
      <c r="AN169" s="13"/>
      <c r="AO169" s="13"/>
      <c r="AP169" s="13"/>
      <c r="AQ169" s="13"/>
      <c r="AR169" s="13"/>
      <c r="AS169" s="13"/>
      <c r="AT169" s="13"/>
      <c r="AU169" s="13"/>
      <c r="AV169" s="13"/>
    </row>
    <row r="170" spans="1:48">
      <c r="A170" s="13"/>
      <c r="B170" s="13"/>
      <c r="C170" s="13"/>
      <c r="D170" s="13"/>
      <c r="E170" s="13"/>
      <c r="F170" s="105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F170" s="13"/>
      <c r="AG170" s="13"/>
      <c r="AH170" s="13"/>
      <c r="AI170" s="13"/>
      <c r="AJ170" s="13"/>
      <c r="AK170" s="13"/>
      <c r="AL170" s="13"/>
      <c r="AM170" s="13"/>
      <c r="AN170" s="13"/>
      <c r="AO170" s="13"/>
      <c r="AP170" s="13"/>
      <c r="AQ170" s="13"/>
      <c r="AR170" s="13"/>
      <c r="AS170" s="13"/>
      <c r="AT170" s="13"/>
      <c r="AU170" s="13"/>
      <c r="AV170" s="13"/>
    </row>
    <row r="171" spans="1:48">
      <c r="A171" s="13"/>
      <c r="B171" s="13"/>
      <c r="C171" s="13"/>
      <c r="D171" s="13"/>
      <c r="E171" s="13"/>
      <c r="F171" s="105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F171" s="13"/>
      <c r="AG171" s="13"/>
      <c r="AH171" s="13"/>
      <c r="AI171" s="13"/>
      <c r="AJ171" s="13"/>
      <c r="AK171" s="13"/>
      <c r="AL171" s="13"/>
      <c r="AM171" s="13"/>
      <c r="AN171" s="13"/>
      <c r="AO171" s="13"/>
      <c r="AP171" s="13"/>
      <c r="AQ171" s="13"/>
      <c r="AR171" s="13"/>
      <c r="AS171" s="13"/>
      <c r="AT171" s="13"/>
      <c r="AU171" s="13"/>
      <c r="AV171" s="13"/>
    </row>
    <row r="172" spans="1:48">
      <c r="A172" s="13"/>
      <c r="B172" s="13"/>
      <c r="C172" s="13"/>
      <c r="D172" s="13"/>
      <c r="E172" s="13"/>
      <c r="F172" s="105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F172" s="13"/>
      <c r="AG172" s="13"/>
      <c r="AH172" s="13"/>
      <c r="AI172" s="13"/>
      <c r="AJ172" s="13"/>
      <c r="AK172" s="13"/>
      <c r="AL172" s="13"/>
      <c r="AM172" s="13"/>
      <c r="AN172" s="13"/>
      <c r="AO172" s="13"/>
      <c r="AP172" s="13"/>
      <c r="AQ172" s="13"/>
      <c r="AR172" s="13"/>
      <c r="AS172" s="13"/>
      <c r="AT172" s="13"/>
      <c r="AU172" s="13"/>
      <c r="AV172" s="13"/>
    </row>
    <row r="173" spans="1:48">
      <c r="A173" s="13"/>
      <c r="B173" s="13"/>
      <c r="C173" s="13"/>
      <c r="D173" s="13"/>
      <c r="E173" s="13"/>
      <c r="F173" s="105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F173" s="13"/>
      <c r="AG173" s="13"/>
      <c r="AH173" s="13"/>
      <c r="AI173" s="13"/>
      <c r="AJ173" s="13"/>
      <c r="AK173" s="13"/>
      <c r="AL173" s="13"/>
      <c r="AM173" s="13"/>
      <c r="AN173" s="13"/>
      <c r="AO173" s="13"/>
      <c r="AP173" s="13"/>
      <c r="AQ173" s="13"/>
      <c r="AR173" s="13"/>
      <c r="AS173" s="13"/>
      <c r="AT173" s="13"/>
      <c r="AU173" s="13"/>
      <c r="AV173" s="13"/>
    </row>
    <row r="174" spans="1:48">
      <c r="A174" s="13"/>
      <c r="B174" s="13"/>
      <c r="C174" s="13"/>
      <c r="D174" s="13"/>
      <c r="E174" s="13"/>
      <c r="F174" s="105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F174" s="13"/>
      <c r="AG174" s="13"/>
      <c r="AH174" s="13"/>
      <c r="AI174" s="13"/>
      <c r="AJ174" s="13"/>
      <c r="AK174" s="13"/>
      <c r="AL174" s="13"/>
      <c r="AM174" s="13"/>
      <c r="AN174" s="13"/>
      <c r="AO174" s="13"/>
      <c r="AP174" s="13"/>
      <c r="AQ174" s="13"/>
      <c r="AR174" s="13"/>
      <c r="AS174" s="13"/>
      <c r="AT174" s="13"/>
      <c r="AU174" s="13"/>
      <c r="AV174" s="13"/>
    </row>
    <row r="175" spans="1:48">
      <c r="A175" s="13"/>
      <c r="B175" s="13"/>
      <c r="C175" s="13"/>
      <c r="D175" s="13"/>
      <c r="E175" s="13"/>
      <c r="F175" s="105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F175" s="13"/>
      <c r="AG175" s="13"/>
      <c r="AH175" s="13"/>
      <c r="AI175" s="13"/>
      <c r="AJ175" s="13"/>
      <c r="AK175" s="13"/>
      <c r="AL175" s="13"/>
      <c r="AM175" s="13"/>
      <c r="AN175" s="13"/>
      <c r="AO175" s="13"/>
      <c r="AP175" s="13"/>
      <c r="AQ175" s="13"/>
      <c r="AR175" s="13"/>
      <c r="AS175" s="13"/>
      <c r="AT175" s="13"/>
      <c r="AU175" s="13"/>
      <c r="AV175" s="13"/>
    </row>
    <row r="176" spans="1:48">
      <c r="A176" s="13"/>
      <c r="B176" s="13"/>
      <c r="C176" s="13"/>
      <c r="D176" s="13"/>
      <c r="E176" s="13"/>
      <c r="F176" s="105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F176" s="13"/>
      <c r="AG176" s="13"/>
      <c r="AH176" s="13"/>
      <c r="AI176" s="13"/>
      <c r="AJ176" s="13"/>
      <c r="AK176" s="13"/>
      <c r="AL176" s="13"/>
      <c r="AM176" s="13"/>
      <c r="AN176" s="13"/>
      <c r="AO176" s="13"/>
      <c r="AP176" s="13"/>
      <c r="AQ176" s="13"/>
      <c r="AR176" s="13"/>
      <c r="AS176" s="13"/>
      <c r="AT176" s="13"/>
      <c r="AU176" s="13"/>
      <c r="AV176" s="13"/>
    </row>
    <row r="177" spans="1:48">
      <c r="A177" s="13"/>
      <c r="B177" s="13"/>
      <c r="C177" s="13"/>
      <c r="D177" s="13"/>
      <c r="E177" s="13"/>
      <c r="F177" s="105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F177" s="13"/>
      <c r="AG177" s="13"/>
      <c r="AH177" s="13"/>
      <c r="AI177" s="13"/>
      <c r="AJ177" s="13"/>
      <c r="AK177" s="13"/>
      <c r="AL177" s="13"/>
      <c r="AM177" s="13"/>
      <c r="AN177" s="13"/>
      <c r="AO177" s="13"/>
      <c r="AP177" s="13"/>
      <c r="AQ177" s="13"/>
      <c r="AR177" s="13"/>
      <c r="AS177" s="13"/>
      <c r="AT177" s="13"/>
      <c r="AU177" s="13"/>
      <c r="AV177" s="13"/>
    </row>
    <row r="178" spans="1:48">
      <c r="A178" s="13"/>
      <c r="B178" s="13"/>
      <c r="C178" s="13"/>
      <c r="D178" s="13"/>
      <c r="E178" s="13"/>
      <c r="F178" s="105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F178" s="13"/>
      <c r="AG178" s="13"/>
      <c r="AH178" s="13"/>
      <c r="AI178" s="13"/>
      <c r="AJ178" s="13"/>
      <c r="AK178" s="13"/>
      <c r="AL178" s="13"/>
      <c r="AM178" s="13"/>
      <c r="AN178" s="13"/>
      <c r="AO178" s="13"/>
      <c r="AP178" s="13"/>
      <c r="AQ178" s="13"/>
      <c r="AR178" s="13"/>
      <c r="AS178" s="13"/>
      <c r="AT178" s="13"/>
      <c r="AU178" s="13"/>
      <c r="AV178" s="13"/>
    </row>
    <row r="179" spans="1:48">
      <c r="A179" s="13"/>
      <c r="B179" s="13"/>
      <c r="C179" s="13"/>
      <c r="D179" s="13"/>
      <c r="E179" s="13"/>
      <c r="F179" s="105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F179" s="13"/>
      <c r="AG179" s="13"/>
      <c r="AH179" s="13"/>
      <c r="AI179" s="13"/>
      <c r="AJ179" s="13"/>
      <c r="AK179" s="13"/>
      <c r="AL179" s="13"/>
      <c r="AM179" s="13"/>
      <c r="AN179" s="13"/>
      <c r="AO179" s="13"/>
      <c r="AP179" s="13"/>
      <c r="AQ179" s="13"/>
      <c r="AR179" s="13"/>
      <c r="AS179" s="13"/>
      <c r="AT179" s="13"/>
      <c r="AU179" s="13"/>
      <c r="AV179" s="13"/>
    </row>
    <row r="180" spans="1:48">
      <c r="A180" s="13"/>
      <c r="B180" s="13"/>
      <c r="C180" s="13"/>
      <c r="D180" s="13"/>
      <c r="E180" s="13"/>
      <c r="F180" s="105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F180" s="13"/>
      <c r="AG180" s="13"/>
      <c r="AH180" s="13"/>
      <c r="AI180" s="13"/>
      <c r="AJ180" s="13"/>
      <c r="AK180" s="13"/>
      <c r="AL180" s="13"/>
      <c r="AM180" s="13"/>
      <c r="AN180" s="13"/>
      <c r="AO180" s="13"/>
      <c r="AP180" s="13"/>
      <c r="AQ180" s="13"/>
      <c r="AR180" s="13"/>
      <c r="AS180" s="13"/>
      <c r="AT180" s="13"/>
      <c r="AU180" s="13"/>
      <c r="AV180" s="13"/>
    </row>
    <row r="181" spans="1:48">
      <c r="A181" s="13"/>
      <c r="B181" s="13"/>
      <c r="C181" s="13"/>
      <c r="D181" s="13"/>
      <c r="E181" s="13"/>
      <c r="F181" s="105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F181" s="13"/>
      <c r="AG181" s="13"/>
      <c r="AH181" s="13"/>
      <c r="AI181" s="13"/>
      <c r="AJ181" s="13"/>
      <c r="AK181" s="13"/>
      <c r="AL181" s="13"/>
      <c r="AM181" s="13"/>
      <c r="AN181" s="13"/>
      <c r="AO181" s="13"/>
      <c r="AP181" s="13"/>
      <c r="AQ181" s="13"/>
      <c r="AR181" s="13"/>
      <c r="AS181" s="13"/>
      <c r="AT181" s="13"/>
      <c r="AU181" s="13"/>
      <c r="AV181" s="13"/>
    </row>
    <row r="182" spans="1:48">
      <c r="A182" s="13"/>
      <c r="B182" s="13"/>
      <c r="C182" s="13"/>
      <c r="D182" s="13"/>
      <c r="E182" s="13"/>
      <c r="F182" s="105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F182" s="13"/>
      <c r="AG182" s="13"/>
      <c r="AH182" s="13"/>
      <c r="AI182" s="13"/>
      <c r="AJ182" s="13"/>
      <c r="AK182" s="13"/>
      <c r="AL182" s="13"/>
      <c r="AM182" s="13"/>
      <c r="AN182" s="13"/>
      <c r="AO182" s="13"/>
      <c r="AP182" s="13"/>
      <c r="AQ182" s="13"/>
      <c r="AR182" s="13"/>
      <c r="AS182" s="13"/>
      <c r="AT182" s="13"/>
      <c r="AU182" s="13"/>
      <c r="AV182" s="13"/>
    </row>
    <row r="183" spans="1:48">
      <c r="A183" s="13"/>
      <c r="B183" s="13"/>
      <c r="C183" s="13"/>
      <c r="D183" s="13"/>
      <c r="E183" s="13"/>
      <c r="F183" s="105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F183" s="13"/>
      <c r="AG183" s="13"/>
      <c r="AH183" s="13"/>
      <c r="AI183" s="13"/>
      <c r="AJ183" s="13"/>
      <c r="AK183" s="13"/>
      <c r="AL183" s="13"/>
      <c r="AM183" s="13"/>
      <c r="AN183" s="13"/>
      <c r="AO183" s="13"/>
      <c r="AP183" s="13"/>
      <c r="AQ183" s="13"/>
      <c r="AR183" s="13"/>
      <c r="AS183" s="13"/>
      <c r="AT183" s="13"/>
      <c r="AU183" s="13"/>
      <c r="AV183" s="13"/>
    </row>
    <row r="184" spans="1:48">
      <c r="A184" s="13"/>
      <c r="B184" s="13"/>
      <c r="C184" s="13"/>
      <c r="D184" s="13"/>
      <c r="E184" s="13"/>
      <c r="F184" s="105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F184" s="13"/>
      <c r="AG184" s="13"/>
      <c r="AH184" s="13"/>
      <c r="AI184" s="13"/>
      <c r="AJ184" s="13"/>
      <c r="AK184" s="13"/>
      <c r="AL184" s="13"/>
      <c r="AM184" s="13"/>
      <c r="AN184" s="13"/>
      <c r="AO184" s="13"/>
      <c r="AP184" s="13"/>
      <c r="AQ184" s="13"/>
      <c r="AR184" s="13"/>
      <c r="AS184" s="13"/>
      <c r="AT184" s="13"/>
      <c r="AU184" s="13"/>
      <c r="AV184" s="13"/>
    </row>
    <row r="185" spans="1:48">
      <c r="A185" s="13"/>
      <c r="B185" s="13"/>
      <c r="C185" s="13"/>
      <c r="D185" s="13"/>
      <c r="E185" s="13"/>
      <c r="F185" s="105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F185" s="13"/>
      <c r="AG185" s="13"/>
      <c r="AH185" s="13"/>
      <c r="AI185" s="13"/>
      <c r="AJ185" s="13"/>
      <c r="AK185" s="13"/>
      <c r="AL185" s="13"/>
      <c r="AM185" s="13"/>
      <c r="AN185" s="13"/>
      <c r="AO185" s="13"/>
      <c r="AP185" s="13"/>
      <c r="AQ185" s="13"/>
      <c r="AR185" s="13"/>
      <c r="AS185" s="13"/>
      <c r="AT185" s="13"/>
      <c r="AU185" s="13"/>
      <c r="AV185" s="13"/>
    </row>
    <row r="186" spans="1:48">
      <c r="A186" s="13"/>
      <c r="B186" s="13"/>
      <c r="C186" s="13"/>
      <c r="D186" s="13"/>
      <c r="E186" s="13"/>
      <c r="F186" s="105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F186" s="13"/>
      <c r="AG186" s="13"/>
      <c r="AH186" s="13"/>
      <c r="AI186" s="13"/>
      <c r="AJ186" s="13"/>
      <c r="AK186" s="13"/>
      <c r="AL186" s="13"/>
      <c r="AM186" s="13"/>
      <c r="AN186" s="13"/>
      <c r="AO186" s="13"/>
      <c r="AP186" s="13"/>
      <c r="AQ186" s="13"/>
      <c r="AR186" s="13"/>
      <c r="AS186" s="13"/>
      <c r="AT186" s="13"/>
      <c r="AU186" s="13"/>
      <c r="AV186" s="13"/>
    </row>
    <row r="187" spans="1:48">
      <c r="A187" s="13"/>
      <c r="B187" s="13"/>
      <c r="C187" s="13"/>
      <c r="D187" s="13"/>
      <c r="E187" s="13"/>
      <c r="F187" s="105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F187" s="13"/>
      <c r="AG187" s="13"/>
      <c r="AH187" s="13"/>
      <c r="AI187" s="13"/>
      <c r="AJ187" s="13"/>
      <c r="AK187" s="13"/>
      <c r="AL187" s="13"/>
      <c r="AM187" s="13"/>
      <c r="AN187" s="13"/>
      <c r="AO187" s="13"/>
      <c r="AP187" s="13"/>
      <c r="AQ187" s="13"/>
      <c r="AR187" s="13"/>
      <c r="AS187" s="13"/>
      <c r="AT187" s="13"/>
      <c r="AU187" s="13"/>
      <c r="AV187" s="13"/>
    </row>
    <row r="188" spans="1:48">
      <c r="A188" s="13"/>
      <c r="B188" s="13"/>
      <c r="C188" s="13"/>
      <c r="D188" s="13"/>
      <c r="E188" s="13"/>
      <c r="F188" s="105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F188" s="13"/>
      <c r="AG188" s="13"/>
      <c r="AH188" s="13"/>
      <c r="AI188" s="13"/>
      <c r="AJ188" s="13"/>
      <c r="AK188" s="13"/>
      <c r="AL188" s="13"/>
      <c r="AM188" s="13"/>
      <c r="AN188" s="13"/>
      <c r="AO188" s="13"/>
      <c r="AP188" s="13"/>
      <c r="AQ188" s="13"/>
      <c r="AR188" s="13"/>
      <c r="AS188" s="13"/>
      <c r="AT188" s="13"/>
      <c r="AU188" s="13"/>
      <c r="AV188" s="13"/>
    </row>
    <row r="189" spans="1:48">
      <c r="A189" s="13"/>
      <c r="B189" s="13"/>
      <c r="C189" s="13"/>
      <c r="D189" s="13"/>
      <c r="E189" s="13"/>
      <c r="F189" s="105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F189" s="13"/>
      <c r="AG189" s="13"/>
      <c r="AH189" s="13"/>
      <c r="AI189" s="13"/>
      <c r="AJ189" s="13"/>
      <c r="AK189" s="13"/>
      <c r="AL189" s="13"/>
      <c r="AM189" s="13"/>
      <c r="AN189" s="13"/>
      <c r="AO189" s="13"/>
      <c r="AP189" s="13"/>
      <c r="AQ189" s="13"/>
      <c r="AR189" s="13"/>
      <c r="AS189" s="13"/>
      <c r="AT189" s="13"/>
      <c r="AU189" s="13"/>
      <c r="AV189" s="13"/>
    </row>
    <row r="190" spans="1:48">
      <c r="A190" s="13"/>
      <c r="B190" s="13"/>
      <c r="C190" s="13"/>
      <c r="D190" s="13"/>
      <c r="E190" s="13"/>
      <c r="F190" s="105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F190" s="13"/>
      <c r="AG190" s="13"/>
      <c r="AH190" s="13"/>
      <c r="AI190" s="13"/>
      <c r="AJ190" s="13"/>
      <c r="AK190" s="13"/>
      <c r="AL190" s="13"/>
      <c r="AM190" s="13"/>
      <c r="AN190" s="13"/>
      <c r="AO190" s="13"/>
      <c r="AP190" s="13"/>
      <c r="AQ190" s="13"/>
      <c r="AR190" s="13"/>
      <c r="AS190" s="13"/>
      <c r="AT190" s="13"/>
      <c r="AU190" s="13"/>
      <c r="AV190" s="13"/>
    </row>
    <row r="191" spans="1:48">
      <c r="A191" s="13"/>
      <c r="B191" s="13"/>
      <c r="C191" s="13"/>
      <c r="D191" s="13"/>
      <c r="E191" s="13"/>
      <c r="F191" s="105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F191" s="13"/>
      <c r="AG191" s="13"/>
      <c r="AH191" s="13"/>
      <c r="AI191" s="13"/>
      <c r="AJ191" s="13"/>
      <c r="AK191" s="13"/>
      <c r="AL191" s="13"/>
      <c r="AM191" s="13"/>
      <c r="AN191" s="13"/>
      <c r="AO191" s="13"/>
      <c r="AP191" s="13"/>
      <c r="AQ191" s="13"/>
      <c r="AR191" s="13"/>
      <c r="AS191" s="13"/>
      <c r="AT191" s="13"/>
      <c r="AU191" s="13"/>
      <c r="AV191" s="13"/>
    </row>
    <row r="192" spans="1:48">
      <c r="A192" s="13"/>
      <c r="B192" s="13"/>
      <c r="C192" s="13"/>
      <c r="D192" s="13"/>
      <c r="E192" s="13"/>
      <c r="F192" s="105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F192" s="13"/>
      <c r="AG192" s="13"/>
      <c r="AH192" s="13"/>
      <c r="AI192" s="13"/>
      <c r="AJ192" s="13"/>
      <c r="AK192" s="13"/>
      <c r="AL192" s="13"/>
      <c r="AM192" s="13"/>
      <c r="AN192" s="13"/>
      <c r="AO192" s="13"/>
      <c r="AP192" s="13"/>
      <c r="AQ192" s="13"/>
      <c r="AR192" s="13"/>
      <c r="AS192" s="13"/>
      <c r="AT192" s="13"/>
      <c r="AU192" s="13"/>
      <c r="AV192" s="13"/>
    </row>
    <row r="193" spans="1:48">
      <c r="A193" s="13"/>
      <c r="B193" s="13"/>
      <c r="C193" s="13"/>
      <c r="D193" s="13"/>
      <c r="E193" s="13"/>
      <c r="F193" s="105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F193" s="13"/>
      <c r="AG193" s="13"/>
      <c r="AH193" s="13"/>
      <c r="AI193" s="13"/>
      <c r="AJ193" s="13"/>
      <c r="AK193" s="13"/>
      <c r="AL193" s="13"/>
      <c r="AM193" s="13"/>
      <c r="AN193" s="13"/>
      <c r="AO193" s="13"/>
      <c r="AP193" s="13"/>
      <c r="AQ193" s="13"/>
      <c r="AR193" s="13"/>
      <c r="AS193" s="13"/>
      <c r="AT193" s="13"/>
      <c r="AU193" s="13"/>
      <c r="AV193" s="13"/>
    </row>
    <row r="194" spans="1:48">
      <c r="A194" s="13"/>
      <c r="B194" s="13"/>
      <c r="C194" s="13"/>
      <c r="D194" s="13"/>
      <c r="E194" s="13"/>
      <c r="F194" s="105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F194" s="13"/>
      <c r="AG194" s="13"/>
      <c r="AH194" s="13"/>
      <c r="AI194" s="13"/>
      <c r="AJ194" s="13"/>
      <c r="AK194" s="13"/>
      <c r="AL194" s="13"/>
      <c r="AM194" s="13"/>
      <c r="AN194" s="13"/>
      <c r="AO194" s="13"/>
      <c r="AP194" s="13"/>
      <c r="AQ194" s="13"/>
      <c r="AR194" s="13"/>
      <c r="AS194" s="13"/>
      <c r="AT194" s="13"/>
      <c r="AU194" s="13"/>
      <c r="AV194" s="13"/>
    </row>
    <row r="195" spans="1:48">
      <c r="A195" s="13"/>
      <c r="B195" s="13"/>
      <c r="C195" s="13"/>
      <c r="D195" s="13"/>
      <c r="E195" s="13"/>
      <c r="F195" s="105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F195" s="13"/>
      <c r="AG195" s="13"/>
      <c r="AH195" s="13"/>
      <c r="AI195" s="13"/>
      <c r="AJ195" s="13"/>
      <c r="AK195" s="13"/>
      <c r="AL195" s="13"/>
      <c r="AM195" s="13"/>
      <c r="AN195" s="13"/>
      <c r="AO195" s="13"/>
      <c r="AP195" s="13"/>
      <c r="AQ195" s="13"/>
      <c r="AR195" s="13"/>
      <c r="AS195" s="13"/>
      <c r="AT195" s="13"/>
      <c r="AU195" s="13"/>
      <c r="AV195" s="13"/>
    </row>
    <row r="196" spans="1:48">
      <c r="A196" s="13"/>
      <c r="B196" s="13"/>
      <c r="C196" s="13"/>
      <c r="D196" s="13"/>
      <c r="E196" s="13"/>
      <c r="F196" s="105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F196" s="13"/>
      <c r="AG196" s="13"/>
      <c r="AH196" s="13"/>
      <c r="AI196" s="13"/>
      <c r="AJ196" s="13"/>
      <c r="AK196" s="13"/>
      <c r="AL196" s="13"/>
      <c r="AM196" s="13"/>
      <c r="AN196" s="13"/>
      <c r="AO196" s="13"/>
      <c r="AP196" s="13"/>
      <c r="AQ196" s="13"/>
      <c r="AR196" s="13"/>
      <c r="AS196" s="13"/>
      <c r="AT196" s="13"/>
      <c r="AU196" s="13"/>
      <c r="AV196" s="13"/>
    </row>
    <row r="197" spans="1:48">
      <c r="A197" s="13"/>
      <c r="B197" s="13"/>
      <c r="C197" s="13"/>
      <c r="D197" s="13"/>
      <c r="E197" s="13"/>
      <c r="F197" s="105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F197" s="13"/>
      <c r="AG197" s="13"/>
      <c r="AH197" s="13"/>
      <c r="AI197" s="13"/>
      <c r="AJ197" s="13"/>
      <c r="AK197" s="13"/>
      <c r="AL197" s="13"/>
      <c r="AM197" s="13"/>
      <c r="AN197" s="13"/>
      <c r="AO197" s="13"/>
      <c r="AP197" s="13"/>
      <c r="AQ197" s="13"/>
      <c r="AR197" s="13"/>
      <c r="AS197" s="13"/>
      <c r="AT197" s="13"/>
      <c r="AU197" s="13"/>
      <c r="AV197" s="13"/>
    </row>
    <row r="198" spans="1:48">
      <c r="A198" s="13"/>
      <c r="B198" s="13"/>
      <c r="C198" s="13"/>
      <c r="D198" s="13"/>
      <c r="E198" s="13"/>
      <c r="F198" s="105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F198" s="13"/>
      <c r="AG198" s="13"/>
      <c r="AH198" s="13"/>
      <c r="AI198" s="13"/>
      <c r="AJ198" s="13"/>
      <c r="AK198" s="13"/>
      <c r="AL198" s="13"/>
      <c r="AM198" s="13"/>
      <c r="AN198" s="13"/>
      <c r="AO198" s="13"/>
      <c r="AP198" s="13"/>
      <c r="AQ198" s="13"/>
      <c r="AR198" s="13"/>
      <c r="AS198" s="13"/>
      <c r="AT198" s="13"/>
      <c r="AU198" s="13"/>
      <c r="AV198" s="13"/>
    </row>
    <row r="199" spans="1:48">
      <c r="A199" s="13"/>
      <c r="B199" s="13"/>
      <c r="C199" s="13"/>
      <c r="D199" s="13"/>
      <c r="E199" s="13"/>
      <c r="F199" s="105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F199" s="13"/>
      <c r="AG199" s="13"/>
      <c r="AH199" s="13"/>
      <c r="AI199" s="13"/>
      <c r="AJ199" s="13"/>
      <c r="AK199" s="13"/>
      <c r="AL199" s="13"/>
      <c r="AM199" s="13"/>
      <c r="AN199" s="13"/>
      <c r="AO199" s="13"/>
      <c r="AP199" s="13"/>
      <c r="AQ199" s="13"/>
      <c r="AR199" s="13"/>
      <c r="AS199" s="13"/>
      <c r="AT199" s="13"/>
      <c r="AU199" s="13"/>
      <c r="AV199" s="13"/>
    </row>
    <row r="200" spans="1:48">
      <c r="A200" s="13"/>
      <c r="B200" s="13"/>
      <c r="C200" s="13"/>
      <c r="D200" s="13"/>
      <c r="E200" s="13"/>
      <c r="F200" s="105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F200" s="13"/>
      <c r="AG200" s="13"/>
      <c r="AH200" s="13"/>
      <c r="AI200" s="13"/>
      <c r="AJ200" s="13"/>
      <c r="AK200" s="13"/>
      <c r="AL200" s="13"/>
      <c r="AM200" s="13"/>
      <c r="AN200" s="13"/>
      <c r="AO200" s="13"/>
      <c r="AP200" s="13"/>
      <c r="AQ200" s="13"/>
      <c r="AR200" s="13"/>
      <c r="AS200" s="13"/>
      <c r="AT200" s="13"/>
      <c r="AU200" s="13"/>
      <c r="AV200" s="13"/>
    </row>
    <row r="201" spans="1:48">
      <c r="A201" s="13"/>
      <c r="B201" s="13"/>
      <c r="C201" s="13"/>
      <c r="D201" s="13"/>
      <c r="E201" s="13"/>
      <c r="F201" s="105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F201" s="13"/>
      <c r="AG201" s="13"/>
      <c r="AH201" s="13"/>
      <c r="AI201" s="13"/>
      <c r="AJ201" s="13"/>
      <c r="AK201" s="13"/>
      <c r="AL201" s="13"/>
      <c r="AM201" s="13"/>
      <c r="AN201" s="13"/>
      <c r="AO201" s="13"/>
      <c r="AP201" s="13"/>
      <c r="AQ201" s="13"/>
      <c r="AR201" s="13"/>
      <c r="AS201" s="13"/>
      <c r="AT201" s="13"/>
      <c r="AU201" s="13"/>
      <c r="AV201" s="13"/>
    </row>
    <row r="202" spans="1:48">
      <c r="A202" s="13"/>
      <c r="B202" s="13"/>
      <c r="C202" s="13"/>
      <c r="D202" s="13"/>
      <c r="E202" s="13"/>
      <c r="F202" s="105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F202" s="13"/>
      <c r="AG202" s="13"/>
      <c r="AH202" s="13"/>
      <c r="AI202" s="13"/>
      <c r="AJ202" s="13"/>
      <c r="AK202" s="13"/>
      <c r="AL202" s="13"/>
      <c r="AM202" s="13"/>
      <c r="AN202" s="13"/>
      <c r="AO202" s="13"/>
      <c r="AP202" s="13"/>
      <c r="AQ202" s="13"/>
      <c r="AR202" s="13"/>
      <c r="AS202" s="13"/>
      <c r="AT202" s="13"/>
      <c r="AU202" s="13"/>
      <c r="AV202" s="13"/>
    </row>
    <row r="203" spans="1:48">
      <c r="A203" s="13"/>
      <c r="B203" s="13"/>
      <c r="C203" s="13"/>
      <c r="D203" s="13"/>
      <c r="E203" s="13"/>
      <c r="F203" s="105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F203" s="13"/>
      <c r="AG203" s="13"/>
      <c r="AH203" s="13"/>
      <c r="AI203" s="13"/>
      <c r="AJ203" s="13"/>
      <c r="AK203" s="13"/>
      <c r="AL203" s="13"/>
      <c r="AM203" s="13"/>
      <c r="AN203" s="13"/>
      <c r="AO203" s="13"/>
      <c r="AP203" s="13"/>
      <c r="AQ203" s="13"/>
      <c r="AR203" s="13"/>
      <c r="AS203" s="13"/>
      <c r="AT203" s="13"/>
      <c r="AU203" s="13"/>
      <c r="AV203" s="13"/>
    </row>
    <row r="204" spans="1:48">
      <c r="A204" s="13"/>
      <c r="B204" s="13"/>
      <c r="C204" s="13"/>
      <c r="D204" s="13"/>
      <c r="E204" s="13"/>
      <c r="F204" s="105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F204" s="13"/>
      <c r="AG204" s="13"/>
      <c r="AH204" s="13"/>
      <c r="AI204" s="13"/>
      <c r="AJ204" s="13"/>
      <c r="AK204" s="13"/>
      <c r="AL204" s="13"/>
      <c r="AM204" s="13"/>
      <c r="AN204" s="13"/>
      <c r="AO204" s="13"/>
      <c r="AP204" s="13"/>
      <c r="AQ204" s="13"/>
      <c r="AR204" s="13"/>
      <c r="AS204" s="13"/>
      <c r="AT204" s="13"/>
      <c r="AU204" s="13"/>
      <c r="AV204" s="13"/>
    </row>
    <row r="205" spans="1:48">
      <c r="A205" s="13"/>
      <c r="B205" s="13"/>
      <c r="C205" s="13"/>
      <c r="D205" s="13"/>
      <c r="E205" s="13"/>
      <c r="F205" s="105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F205" s="13"/>
      <c r="AG205" s="13"/>
      <c r="AH205" s="13"/>
      <c r="AI205" s="13"/>
      <c r="AJ205" s="13"/>
      <c r="AK205" s="13"/>
      <c r="AL205" s="13"/>
      <c r="AM205" s="13"/>
      <c r="AN205" s="13"/>
      <c r="AO205" s="13"/>
      <c r="AP205" s="13"/>
      <c r="AQ205" s="13"/>
      <c r="AR205" s="13"/>
      <c r="AS205" s="13"/>
      <c r="AT205" s="13"/>
      <c r="AU205" s="13"/>
      <c r="AV205" s="13"/>
    </row>
    <row r="206" spans="1:48">
      <c r="A206" s="13"/>
      <c r="B206" s="13"/>
      <c r="C206" s="13"/>
      <c r="D206" s="13"/>
      <c r="E206" s="13"/>
      <c r="F206" s="105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F206" s="13"/>
      <c r="AG206" s="13"/>
      <c r="AH206" s="13"/>
      <c r="AI206" s="13"/>
      <c r="AJ206" s="13"/>
      <c r="AK206" s="13"/>
      <c r="AL206" s="13"/>
      <c r="AM206" s="13"/>
      <c r="AN206" s="13"/>
      <c r="AO206" s="13"/>
      <c r="AP206" s="13"/>
      <c r="AQ206" s="13"/>
      <c r="AR206" s="13"/>
      <c r="AS206" s="13"/>
      <c r="AT206" s="13"/>
      <c r="AU206" s="13"/>
      <c r="AV206" s="13"/>
    </row>
    <row r="207" spans="1:48">
      <c r="A207" s="13"/>
      <c r="B207" s="13"/>
      <c r="C207" s="13"/>
      <c r="D207" s="13"/>
      <c r="E207" s="13"/>
      <c r="F207" s="105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F207" s="13"/>
      <c r="AG207" s="13"/>
      <c r="AH207" s="13"/>
      <c r="AI207" s="13"/>
      <c r="AJ207" s="13"/>
      <c r="AK207" s="13"/>
      <c r="AL207" s="13"/>
      <c r="AM207" s="13"/>
      <c r="AN207" s="13"/>
      <c r="AO207" s="13"/>
      <c r="AP207" s="13"/>
      <c r="AQ207" s="13"/>
      <c r="AR207" s="13"/>
      <c r="AS207" s="13"/>
      <c r="AT207" s="13"/>
      <c r="AU207" s="13"/>
      <c r="AV207" s="13"/>
    </row>
    <row r="208" spans="1:48">
      <c r="A208" s="13"/>
      <c r="B208" s="13"/>
      <c r="C208" s="13"/>
      <c r="D208" s="13"/>
      <c r="E208" s="13"/>
      <c r="F208" s="105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F208" s="13"/>
      <c r="AG208" s="13"/>
      <c r="AH208" s="13"/>
      <c r="AI208" s="13"/>
      <c r="AJ208" s="13"/>
      <c r="AK208" s="13"/>
      <c r="AL208" s="13"/>
      <c r="AM208" s="13"/>
      <c r="AN208" s="13"/>
      <c r="AO208" s="13"/>
      <c r="AP208" s="13"/>
      <c r="AQ208" s="13"/>
      <c r="AR208" s="13"/>
      <c r="AS208" s="13"/>
      <c r="AT208" s="13"/>
      <c r="AU208" s="13"/>
      <c r="AV208" s="13"/>
    </row>
    <row r="209" spans="1:48">
      <c r="A209" s="13"/>
      <c r="B209" s="13"/>
      <c r="C209" s="13"/>
      <c r="D209" s="13"/>
      <c r="E209" s="13"/>
      <c r="F209" s="105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F209" s="13"/>
      <c r="AG209" s="13"/>
      <c r="AH209" s="13"/>
      <c r="AI209" s="13"/>
      <c r="AJ209" s="13"/>
      <c r="AK209" s="13"/>
      <c r="AL209" s="13"/>
      <c r="AM209" s="13"/>
      <c r="AN209" s="13"/>
      <c r="AO209" s="13"/>
      <c r="AP209" s="13"/>
      <c r="AQ209" s="13"/>
      <c r="AR209" s="13"/>
      <c r="AS209" s="13"/>
      <c r="AT209" s="13"/>
      <c r="AU209" s="13"/>
      <c r="AV209" s="13"/>
    </row>
    <row r="210" spans="1:48">
      <c r="A210" s="13"/>
      <c r="B210" s="13"/>
      <c r="C210" s="13"/>
      <c r="D210" s="13"/>
      <c r="E210" s="13"/>
      <c r="F210" s="105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F210" s="13"/>
      <c r="AG210" s="13"/>
      <c r="AH210" s="13"/>
      <c r="AI210" s="13"/>
      <c r="AJ210" s="13"/>
      <c r="AK210" s="13"/>
      <c r="AL210" s="13"/>
      <c r="AM210" s="13"/>
      <c r="AN210" s="13"/>
      <c r="AO210" s="13"/>
      <c r="AP210" s="13"/>
      <c r="AQ210" s="13"/>
      <c r="AR210" s="13"/>
      <c r="AS210" s="13"/>
      <c r="AT210" s="13"/>
      <c r="AU210" s="13"/>
      <c r="AV210" s="13"/>
    </row>
    <row r="211" spans="1:48">
      <c r="A211" s="13"/>
      <c r="B211" s="13"/>
      <c r="C211" s="13"/>
      <c r="D211" s="13"/>
      <c r="E211" s="13"/>
      <c r="F211" s="105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F211" s="13"/>
      <c r="AG211" s="13"/>
      <c r="AH211" s="13"/>
      <c r="AI211" s="13"/>
      <c r="AJ211" s="13"/>
      <c r="AK211" s="13"/>
      <c r="AL211" s="13"/>
      <c r="AM211" s="13"/>
      <c r="AN211" s="13"/>
      <c r="AO211" s="13"/>
      <c r="AP211" s="13"/>
      <c r="AQ211" s="13"/>
      <c r="AR211" s="13"/>
      <c r="AS211" s="13"/>
      <c r="AT211" s="13"/>
      <c r="AU211" s="13"/>
      <c r="AV211" s="13"/>
    </row>
    <row r="212" spans="1:48">
      <c r="A212" s="13"/>
      <c r="B212" s="13"/>
      <c r="C212" s="13"/>
      <c r="D212" s="13"/>
      <c r="E212" s="13"/>
      <c r="F212" s="105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F212" s="13"/>
      <c r="AG212" s="13"/>
      <c r="AH212" s="13"/>
      <c r="AI212" s="13"/>
      <c r="AJ212" s="13"/>
      <c r="AK212" s="13"/>
      <c r="AL212" s="13"/>
      <c r="AM212" s="13"/>
      <c r="AN212" s="13"/>
      <c r="AO212" s="13"/>
      <c r="AP212" s="13"/>
      <c r="AQ212" s="13"/>
      <c r="AR212" s="13"/>
      <c r="AS212" s="13"/>
      <c r="AT212" s="13"/>
      <c r="AU212" s="13"/>
      <c r="AV212" s="13"/>
    </row>
    <row r="213" spans="1:48">
      <c r="A213" s="13"/>
      <c r="B213" s="13"/>
      <c r="C213" s="13"/>
      <c r="D213" s="13"/>
      <c r="E213" s="13"/>
      <c r="F213" s="105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F213" s="13"/>
      <c r="AG213" s="13"/>
      <c r="AH213" s="13"/>
      <c r="AI213" s="13"/>
      <c r="AJ213" s="13"/>
      <c r="AK213" s="13"/>
      <c r="AL213" s="13"/>
      <c r="AM213" s="13"/>
      <c r="AN213" s="13"/>
      <c r="AO213" s="13"/>
      <c r="AP213" s="13"/>
      <c r="AQ213" s="13"/>
      <c r="AR213" s="13"/>
      <c r="AS213" s="13"/>
      <c r="AT213" s="13"/>
      <c r="AU213" s="13"/>
      <c r="AV213" s="13"/>
    </row>
    <row r="214" spans="1:48">
      <c r="A214" s="13"/>
      <c r="B214" s="13"/>
      <c r="C214" s="13"/>
      <c r="D214" s="13"/>
      <c r="E214" s="13"/>
      <c r="F214" s="105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F214" s="13"/>
      <c r="AG214" s="13"/>
      <c r="AH214" s="13"/>
      <c r="AI214" s="13"/>
      <c r="AJ214" s="13"/>
      <c r="AK214" s="13"/>
      <c r="AL214" s="13"/>
      <c r="AM214" s="13"/>
      <c r="AN214" s="13"/>
      <c r="AO214" s="13"/>
      <c r="AP214" s="13"/>
      <c r="AQ214" s="13"/>
      <c r="AR214" s="13"/>
      <c r="AS214" s="13"/>
      <c r="AT214" s="13"/>
      <c r="AU214" s="13"/>
      <c r="AV214" s="13"/>
    </row>
    <row r="215" spans="1:48">
      <c r="A215" s="13"/>
      <c r="B215" s="13"/>
      <c r="C215" s="13"/>
      <c r="D215" s="13"/>
      <c r="E215" s="13"/>
      <c r="F215" s="105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F215" s="13"/>
      <c r="AG215" s="13"/>
      <c r="AH215" s="13"/>
      <c r="AI215" s="13"/>
      <c r="AJ215" s="13"/>
      <c r="AK215" s="13"/>
      <c r="AL215" s="13"/>
      <c r="AM215" s="13"/>
      <c r="AN215" s="13"/>
      <c r="AO215" s="13"/>
      <c r="AP215" s="13"/>
      <c r="AQ215" s="13"/>
      <c r="AR215" s="13"/>
      <c r="AS215" s="13"/>
      <c r="AT215" s="13"/>
      <c r="AU215" s="13"/>
      <c r="AV215" s="13"/>
    </row>
    <row r="216" spans="1:48">
      <c r="A216" s="13"/>
      <c r="B216" s="13"/>
      <c r="C216" s="13"/>
      <c r="D216" s="13"/>
      <c r="E216" s="13"/>
      <c r="F216" s="105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F216" s="13"/>
      <c r="AG216" s="13"/>
      <c r="AH216" s="13"/>
      <c r="AI216" s="13"/>
      <c r="AJ216" s="13"/>
      <c r="AK216" s="13"/>
      <c r="AL216" s="13"/>
      <c r="AM216" s="13"/>
      <c r="AN216" s="13"/>
      <c r="AO216" s="13"/>
      <c r="AP216" s="13"/>
      <c r="AQ216" s="13"/>
      <c r="AR216" s="13"/>
      <c r="AS216" s="13"/>
      <c r="AT216" s="13"/>
      <c r="AU216" s="13"/>
      <c r="AV216" s="13"/>
    </row>
    <row r="217" spans="1:48">
      <c r="A217" s="13"/>
      <c r="B217" s="13"/>
      <c r="C217" s="13"/>
      <c r="D217" s="13"/>
      <c r="E217" s="13"/>
      <c r="F217" s="105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F217" s="13"/>
      <c r="AG217" s="13"/>
      <c r="AH217" s="13"/>
      <c r="AI217" s="13"/>
      <c r="AJ217" s="13"/>
      <c r="AK217" s="13"/>
      <c r="AL217" s="13"/>
      <c r="AM217" s="13"/>
      <c r="AN217" s="13"/>
      <c r="AO217" s="13"/>
      <c r="AP217" s="13"/>
      <c r="AQ217" s="13"/>
      <c r="AR217" s="13"/>
      <c r="AS217" s="13"/>
      <c r="AT217" s="13"/>
      <c r="AU217" s="13"/>
      <c r="AV217" s="13"/>
    </row>
    <row r="218" spans="1:48">
      <c r="A218" s="13"/>
      <c r="B218" s="13"/>
      <c r="C218" s="13"/>
      <c r="D218" s="13"/>
      <c r="E218" s="13"/>
      <c r="F218" s="105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F218" s="13"/>
      <c r="AG218" s="13"/>
      <c r="AH218" s="13"/>
      <c r="AI218" s="13"/>
      <c r="AJ218" s="13"/>
      <c r="AK218" s="13"/>
      <c r="AL218" s="13"/>
      <c r="AM218" s="13"/>
      <c r="AN218" s="13"/>
      <c r="AO218" s="13"/>
      <c r="AP218" s="13"/>
      <c r="AQ218" s="13"/>
      <c r="AR218" s="13"/>
      <c r="AS218" s="13"/>
      <c r="AT218" s="13"/>
      <c r="AU218" s="13"/>
      <c r="AV218" s="13"/>
    </row>
    <row r="219" spans="1:48">
      <c r="A219" s="13"/>
      <c r="B219" s="13"/>
      <c r="C219" s="13"/>
      <c r="D219" s="13"/>
      <c r="E219" s="13"/>
      <c r="F219" s="105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F219" s="13"/>
      <c r="AG219" s="13"/>
      <c r="AH219" s="13"/>
      <c r="AI219" s="13"/>
      <c r="AJ219" s="13"/>
      <c r="AK219" s="13"/>
      <c r="AL219" s="13"/>
      <c r="AM219" s="13"/>
      <c r="AN219" s="13"/>
      <c r="AO219" s="13"/>
      <c r="AP219" s="13"/>
      <c r="AQ219" s="13"/>
      <c r="AR219" s="13"/>
      <c r="AS219" s="13"/>
      <c r="AT219" s="13"/>
      <c r="AU219" s="13"/>
      <c r="AV219" s="13"/>
    </row>
    <row r="220" spans="1:48">
      <c r="A220" s="13"/>
      <c r="B220" s="13"/>
      <c r="C220" s="13"/>
      <c r="D220" s="13"/>
      <c r="E220" s="13"/>
      <c r="F220" s="105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F220" s="13"/>
      <c r="AG220" s="13"/>
      <c r="AH220" s="13"/>
      <c r="AI220" s="13"/>
      <c r="AJ220" s="13"/>
      <c r="AK220" s="13"/>
      <c r="AL220" s="13"/>
      <c r="AM220" s="13"/>
      <c r="AN220" s="13"/>
      <c r="AO220" s="13"/>
      <c r="AP220" s="13"/>
      <c r="AQ220" s="13"/>
      <c r="AR220" s="13"/>
      <c r="AS220" s="13"/>
      <c r="AT220" s="13"/>
      <c r="AU220" s="13"/>
      <c r="AV220" s="13"/>
    </row>
    <row r="221" spans="1:48">
      <c r="A221" s="13"/>
      <c r="B221" s="13"/>
      <c r="C221" s="13"/>
      <c r="D221" s="13"/>
      <c r="E221" s="13"/>
      <c r="F221" s="105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F221" s="13"/>
      <c r="AG221" s="13"/>
      <c r="AH221" s="13"/>
      <c r="AI221" s="13"/>
      <c r="AJ221" s="13"/>
      <c r="AK221" s="13"/>
      <c r="AL221" s="13"/>
      <c r="AM221" s="13"/>
      <c r="AN221" s="13"/>
      <c r="AO221" s="13"/>
      <c r="AP221" s="13"/>
      <c r="AQ221" s="13"/>
      <c r="AR221" s="13"/>
      <c r="AS221" s="13"/>
      <c r="AT221" s="13"/>
      <c r="AU221" s="13"/>
      <c r="AV221" s="13"/>
    </row>
    <row r="222" spans="1:48">
      <c r="A222" s="13"/>
      <c r="B222" s="13"/>
      <c r="C222" s="13"/>
      <c r="D222" s="13"/>
      <c r="E222" s="13"/>
      <c r="F222" s="105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F222" s="13"/>
      <c r="AG222" s="13"/>
      <c r="AH222" s="13"/>
      <c r="AI222" s="13"/>
      <c r="AJ222" s="13"/>
      <c r="AK222" s="13"/>
      <c r="AL222" s="13"/>
      <c r="AM222" s="13"/>
      <c r="AN222" s="13"/>
      <c r="AO222" s="13"/>
      <c r="AP222" s="13"/>
      <c r="AQ222" s="13"/>
      <c r="AR222" s="13"/>
      <c r="AS222" s="13"/>
      <c r="AT222" s="13"/>
      <c r="AU222" s="13"/>
      <c r="AV222" s="13"/>
    </row>
    <row r="223" spans="1:48">
      <c r="A223" s="13"/>
      <c r="B223" s="13"/>
      <c r="C223" s="13"/>
      <c r="D223" s="13"/>
      <c r="E223" s="13"/>
      <c r="F223" s="105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F223" s="13"/>
      <c r="AG223" s="13"/>
      <c r="AH223" s="13"/>
      <c r="AI223" s="13"/>
      <c r="AJ223" s="13"/>
      <c r="AK223" s="13"/>
      <c r="AL223" s="13"/>
      <c r="AM223" s="13"/>
      <c r="AN223" s="13"/>
      <c r="AO223" s="13"/>
      <c r="AP223" s="13"/>
      <c r="AQ223" s="13"/>
      <c r="AR223" s="13"/>
      <c r="AS223" s="13"/>
      <c r="AT223" s="13"/>
      <c r="AU223" s="13"/>
      <c r="AV223" s="13"/>
    </row>
    <row r="224" spans="1:48">
      <c r="A224" s="13"/>
      <c r="B224" s="13"/>
      <c r="C224" s="13"/>
      <c r="D224" s="13"/>
      <c r="E224" s="13"/>
      <c r="F224" s="105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F224" s="13"/>
      <c r="AG224" s="13"/>
      <c r="AH224" s="13"/>
      <c r="AI224" s="13"/>
      <c r="AJ224" s="13"/>
      <c r="AK224" s="13"/>
      <c r="AL224" s="13"/>
      <c r="AM224" s="13"/>
      <c r="AN224" s="13"/>
      <c r="AO224" s="13"/>
      <c r="AP224" s="13"/>
      <c r="AQ224" s="13"/>
      <c r="AR224" s="13"/>
      <c r="AS224" s="13"/>
      <c r="AT224" s="13"/>
      <c r="AU224" s="13"/>
      <c r="AV224" s="13"/>
    </row>
    <row r="225" spans="1:48">
      <c r="A225" s="13"/>
      <c r="B225" s="13"/>
      <c r="C225" s="13"/>
      <c r="D225" s="13"/>
      <c r="E225" s="13"/>
      <c r="F225" s="105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F225" s="13"/>
      <c r="AG225" s="13"/>
      <c r="AH225" s="13"/>
      <c r="AI225" s="13"/>
      <c r="AJ225" s="13"/>
      <c r="AK225" s="13"/>
      <c r="AL225" s="13"/>
      <c r="AM225" s="13"/>
      <c r="AN225" s="13"/>
      <c r="AO225" s="13"/>
      <c r="AP225" s="13"/>
      <c r="AQ225" s="13"/>
      <c r="AR225" s="13"/>
      <c r="AS225" s="13"/>
      <c r="AT225" s="13"/>
      <c r="AU225" s="13"/>
      <c r="AV225" s="13"/>
    </row>
    <row r="226" spans="1:48">
      <c r="A226" s="13"/>
      <c r="B226" s="13"/>
      <c r="C226" s="13"/>
      <c r="D226" s="13"/>
      <c r="E226" s="13"/>
      <c r="F226" s="105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F226" s="13"/>
      <c r="AG226" s="13"/>
      <c r="AH226" s="13"/>
      <c r="AI226" s="13"/>
      <c r="AJ226" s="13"/>
      <c r="AK226" s="13"/>
      <c r="AL226" s="13"/>
      <c r="AM226" s="13"/>
      <c r="AN226" s="13"/>
      <c r="AO226" s="13"/>
      <c r="AP226" s="13"/>
      <c r="AQ226" s="13"/>
      <c r="AR226" s="13"/>
      <c r="AS226" s="13"/>
      <c r="AT226" s="13"/>
      <c r="AU226" s="13"/>
      <c r="AV226" s="13"/>
    </row>
    <row r="227" spans="1:48">
      <c r="A227" s="13"/>
      <c r="B227" s="13"/>
      <c r="C227" s="13"/>
      <c r="D227" s="13"/>
      <c r="E227" s="13"/>
      <c r="F227" s="105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F227" s="13"/>
      <c r="AG227" s="13"/>
      <c r="AH227" s="13"/>
      <c r="AI227" s="13"/>
      <c r="AJ227" s="13"/>
      <c r="AK227" s="13"/>
      <c r="AL227" s="13"/>
      <c r="AM227" s="13"/>
      <c r="AN227" s="13"/>
      <c r="AO227" s="13"/>
      <c r="AP227" s="13"/>
      <c r="AQ227" s="13"/>
      <c r="AR227" s="13"/>
      <c r="AS227" s="13"/>
      <c r="AT227" s="13"/>
      <c r="AU227" s="13"/>
      <c r="AV227" s="13"/>
    </row>
    <row r="228" spans="1:48">
      <c r="A228" s="13"/>
      <c r="B228" s="13"/>
      <c r="C228" s="13"/>
      <c r="D228" s="13"/>
      <c r="E228" s="13"/>
      <c r="F228" s="105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F228" s="13"/>
      <c r="AG228" s="13"/>
      <c r="AH228" s="13"/>
      <c r="AI228" s="13"/>
      <c r="AJ228" s="13"/>
      <c r="AK228" s="13"/>
      <c r="AL228" s="13"/>
      <c r="AM228" s="13"/>
      <c r="AN228" s="13"/>
      <c r="AO228" s="13"/>
      <c r="AP228" s="13"/>
      <c r="AQ228" s="13"/>
      <c r="AR228" s="13"/>
      <c r="AS228" s="13"/>
      <c r="AT228" s="13"/>
      <c r="AU228" s="13"/>
      <c r="AV228" s="13"/>
    </row>
    <row r="229" spans="1:48">
      <c r="A229" s="13"/>
      <c r="B229" s="13"/>
      <c r="C229" s="13"/>
      <c r="D229" s="13"/>
      <c r="E229" s="13"/>
      <c r="F229" s="105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F229" s="13"/>
      <c r="AG229" s="13"/>
      <c r="AH229" s="13"/>
      <c r="AI229" s="13"/>
      <c r="AJ229" s="13"/>
      <c r="AK229" s="13"/>
      <c r="AL229" s="13"/>
      <c r="AM229" s="13"/>
      <c r="AN229" s="13"/>
      <c r="AO229" s="13"/>
      <c r="AP229" s="13"/>
      <c r="AQ229" s="13"/>
      <c r="AR229" s="13"/>
      <c r="AS229" s="13"/>
      <c r="AT229" s="13"/>
      <c r="AU229" s="13"/>
      <c r="AV229" s="13"/>
    </row>
    <row r="230" spans="1:48">
      <c r="A230" s="13"/>
      <c r="B230" s="13"/>
      <c r="C230" s="13"/>
      <c r="D230" s="13"/>
      <c r="E230" s="13"/>
      <c r="F230" s="105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F230" s="13"/>
      <c r="AG230" s="13"/>
      <c r="AH230" s="13"/>
      <c r="AI230" s="13"/>
      <c r="AJ230" s="13"/>
      <c r="AK230" s="13"/>
      <c r="AL230" s="13"/>
      <c r="AM230" s="13"/>
      <c r="AN230" s="13"/>
      <c r="AO230" s="13"/>
      <c r="AP230" s="13"/>
      <c r="AQ230" s="13"/>
      <c r="AR230" s="13"/>
      <c r="AS230" s="13"/>
      <c r="AT230" s="13"/>
      <c r="AU230" s="13"/>
      <c r="AV230" s="13"/>
    </row>
    <row r="231" spans="1:48">
      <c r="A231" s="13"/>
      <c r="B231" s="13"/>
      <c r="C231" s="13"/>
      <c r="D231" s="13"/>
      <c r="E231" s="13"/>
      <c r="F231" s="105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F231" s="13"/>
      <c r="AG231" s="13"/>
      <c r="AH231" s="13"/>
      <c r="AI231" s="13"/>
      <c r="AJ231" s="13"/>
      <c r="AK231" s="13"/>
      <c r="AL231" s="13"/>
      <c r="AM231" s="13"/>
      <c r="AN231" s="13"/>
      <c r="AO231" s="13"/>
      <c r="AP231" s="13"/>
      <c r="AQ231" s="13"/>
      <c r="AR231" s="13"/>
      <c r="AS231" s="13"/>
      <c r="AT231" s="13"/>
      <c r="AU231" s="13"/>
      <c r="AV231" s="13"/>
    </row>
    <row r="232" spans="1:48">
      <c r="A232" s="13"/>
      <c r="B232" s="13"/>
      <c r="C232" s="13"/>
      <c r="D232" s="13"/>
      <c r="E232" s="13"/>
      <c r="F232" s="105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F232" s="13"/>
      <c r="AG232" s="13"/>
      <c r="AH232" s="13"/>
      <c r="AI232" s="13"/>
      <c r="AJ232" s="13"/>
      <c r="AK232" s="13"/>
      <c r="AL232" s="13"/>
      <c r="AM232" s="13"/>
      <c r="AN232" s="13"/>
      <c r="AO232" s="13"/>
      <c r="AP232" s="13"/>
      <c r="AQ232" s="13"/>
      <c r="AR232" s="13"/>
      <c r="AS232" s="13"/>
      <c r="AT232" s="13"/>
      <c r="AU232" s="13"/>
      <c r="AV232" s="13"/>
    </row>
    <row r="233" spans="1:48">
      <c r="A233" s="13"/>
      <c r="B233" s="13"/>
      <c r="C233" s="13"/>
      <c r="D233" s="13"/>
      <c r="E233" s="13"/>
      <c r="F233" s="105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F233" s="13"/>
      <c r="AG233" s="13"/>
      <c r="AH233" s="13"/>
      <c r="AI233" s="13"/>
      <c r="AJ233" s="13"/>
      <c r="AK233" s="13"/>
      <c r="AL233" s="13"/>
      <c r="AM233" s="13"/>
      <c r="AN233" s="13"/>
      <c r="AO233" s="13"/>
      <c r="AP233" s="13"/>
      <c r="AQ233" s="13"/>
      <c r="AR233" s="13"/>
      <c r="AS233" s="13"/>
      <c r="AT233" s="13"/>
      <c r="AU233" s="13"/>
      <c r="AV233" s="13"/>
    </row>
    <row r="234" spans="1:48">
      <c r="A234" s="13"/>
      <c r="B234" s="13"/>
      <c r="C234" s="13"/>
      <c r="D234" s="13"/>
      <c r="E234" s="13"/>
      <c r="F234" s="105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F234" s="13"/>
      <c r="AG234" s="13"/>
      <c r="AH234" s="13"/>
      <c r="AI234" s="13"/>
      <c r="AJ234" s="13"/>
      <c r="AK234" s="13"/>
      <c r="AL234" s="13"/>
      <c r="AM234" s="13"/>
      <c r="AN234" s="13"/>
      <c r="AO234" s="13"/>
      <c r="AP234" s="13"/>
      <c r="AQ234" s="13"/>
      <c r="AR234" s="13"/>
      <c r="AS234" s="13"/>
      <c r="AT234" s="13"/>
      <c r="AU234" s="13"/>
      <c r="AV234" s="13"/>
    </row>
    <row r="235" spans="1:48">
      <c r="A235" s="13"/>
      <c r="B235" s="13"/>
      <c r="C235" s="13"/>
      <c r="D235" s="13"/>
      <c r="E235" s="13"/>
      <c r="F235" s="105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F235" s="13"/>
      <c r="AG235" s="13"/>
      <c r="AH235" s="13"/>
      <c r="AI235" s="13"/>
      <c r="AJ235" s="13"/>
      <c r="AK235" s="13"/>
      <c r="AL235" s="13"/>
      <c r="AM235" s="13"/>
      <c r="AN235" s="13"/>
      <c r="AO235" s="13"/>
      <c r="AP235" s="13"/>
      <c r="AQ235" s="13"/>
      <c r="AR235" s="13"/>
      <c r="AS235" s="13"/>
      <c r="AT235" s="13"/>
      <c r="AU235" s="13"/>
      <c r="AV235" s="13"/>
    </row>
    <row r="236" spans="1:48">
      <c r="A236" s="13"/>
      <c r="B236" s="13"/>
      <c r="C236" s="13"/>
      <c r="D236" s="13"/>
      <c r="E236" s="13"/>
      <c r="F236" s="105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F236" s="13"/>
      <c r="AG236" s="13"/>
      <c r="AH236" s="13"/>
      <c r="AI236" s="13"/>
      <c r="AJ236" s="13"/>
      <c r="AK236" s="13"/>
      <c r="AL236" s="13"/>
      <c r="AM236" s="13"/>
      <c r="AN236" s="13"/>
      <c r="AO236" s="13"/>
      <c r="AP236" s="13"/>
      <c r="AQ236" s="13"/>
      <c r="AR236" s="13"/>
      <c r="AS236" s="13"/>
      <c r="AT236" s="13"/>
      <c r="AU236" s="13"/>
      <c r="AV236" s="13"/>
    </row>
    <row r="237" spans="1:48">
      <c r="A237" s="13"/>
      <c r="B237" s="13"/>
      <c r="C237" s="13"/>
      <c r="D237" s="13"/>
      <c r="E237" s="13"/>
      <c r="F237" s="105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F237" s="13"/>
      <c r="AG237" s="13"/>
      <c r="AH237" s="13"/>
      <c r="AI237" s="13"/>
      <c r="AJ237" s="13"/>
      <c r="AK237" s="13"/>
      <c r="AL237" s="13"/>
      <c r="AM237" s="13"/>
      <c r="AN237" s="13"/>
      <c r="AO237" s="13"/>
      <c r="AP237" s="13"/>
      <c r="AQ237" s="13"/>
      <c r="AR237" s="13"/>
      <c r="AS237" s="13"/>
      <c r="AT237" s="13"/>
      <c r="AU237" s="13"/>
      <c r="AV237" s="13"/>
    </row>
    <row r="238" spans="1:48">
      <c r="A238" s="13"/>
      <c r="B238" s="13"/>
      <c r="C238" s="13"/>
      <c r="D238" s="13"/>
      <c r="E238" s="13"/>
      <c r="F238" s="105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F238" s="13"/>
      <c r="AG238" s="13"/>
      <c r="AH238" s="13"/>
      <c r="AI238" s="13"/>
      <c r="AJ238" s="13"/>
      <c r="AK238" s="13"/>
      <c r="AL238" s="13"/>
      <c r="AM238" s="13"/>
      <c r="AN238" s="13"/>
      <c r="AO238" s="13"/>
      <c r="AP238" s="13"/>
      <c r="AQ238" s="13"/>
      <c r="AR238" s="13"/>
      <c r="AS238" s="13"/>
      <c r="AT238" s="13"/>
      <c r="AU238" s="13"/>
      <c r="AV238" s="13"/>
    </row>
    <row r="239" spans="1:48">
      <c r="A239" s="13"/>
      <c r="B239" s="13"/>
      <c r="C239" s="13"/>
      <c r="D239" s="13"/>
      <c r="E239" s="13"/>
      <c r="F239" s="105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F239" s="13"/>
      <c r="AG239" s="13"/>
      <c r="AH239" s="13"/>
      <c r="AI239" s="13"/>
      <c r="AJ239" s="13"/>
      <c r="AK239" s="13"/>
      <c r="AL239" s="13"/>
      <c r="AM239" s="13"/>
      <c r="AN239" s="13"/>
      <c r="AO239" s="13"/>
      <c r="AP239" s="13"/>
      <c r="AQ239" s="13"/>
      <c r="AR239" s="13"/>
      <c r="AS239" s="13"/>
      <c r="AT239" s="13"/>
      <c r="AU239" s="13"/>
      <c r="AV239" s="13"/>
    </row>
    <row r="240" spans="1:48">
      <c r="A240" s="13"/>
      <c r="B240" s="13"/>
      <c r="C240" s="13"/>
      <c r="D240" s="13"/>
      <c r="E240" s="13"/>
      <c r="F240" s="105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F240" s="13"/>
      <c r="AG240" s="13"/>
      <c r="AH240" s="13"/>
      <c r="AI240" s="13"/>
      <c r="AJ240" s="13"/>
      <c r="AK240" s="13"/>
      <c r="AL240" s="13"/>
      <c r="AM240" s="13"/>
      <c r="AN240" s="13"/>
      <c r="AO240" s="13"/>
      <c r="AP240" s="13"/>
      <c r="AQ240" s="13"/>
      <c r="AR240" s="13"/>
      <c r="AS240" s="13"/>
      <c r="AT240" s="13"/>
      <c r="AU240" s="13"/>
      <c r="AV240" s="13"/>
    </row>
    <row r="241" spans="1:48">
      <c r="A241" s="13"/>
      <c r="B241" s="13"/>
      <c r="C241" s="13"/>
      <c r="D241" s="13"/>
      <c r="E241" s="13"/>
      <c r="F241" s="105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F241" s="13"/>
      <c r="AG241" s="13"/>
      <c r="AH241" s="13"/>
      <c r="AI241" s="13"/>
      <c r="AJ241" s="13"/>
      <c r="AK241" s="13"/>
      <c r="AL241" s="13"/>
      <c r="AM241" s="13"/>
      <c r="AN241" s="13"/>
      <c r="AO241" s="13"/>
      <c r="AP241" s="13"/>
      <c r="AQ241" s="13"/>
      <c r="AR241" s="13"/>
      <c r="AS241" s="13"/>
      <c r="AT241" s="13"/>
      <c r="AU241" s="13"/>
      <c r="AV241" s="13"/>
    </row>
    <row r="242" spans="1:48">
      <c r="A242" s="13"/>
      <c r="B242" s="13"/>
      <c r="C242" s="13"/>
      <c r="D242" s="13"/>
      <c r="E242" s="13"/>
      <c r="F242" s="105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F242" s="13"/>
      <c r="AG242" s="13"/>
      <c r="AH242" s="13"/>
      <c r="AI242" s="13"/>
      <c r="AJ242" s="13"/>
      <c r="AK242" s="13"/>
      <c r="AL242" s="13"/>
      <c r="AM242" s="13"/>
      <c r="AN242" s="13"/>
      <c r="AO242" s="13"/>
      <c r="AP242" s="13"/>
      <c r="AQ242" s="13"/>
      <c r="AR242" s="13"/>
      <c r="AS242" s="13"/>
      <c r="AT242" s="13"/>
      <c r="AU242" s="13"/>
      <c r="AV242" s="13"/>
    </row>
    <row r="243" spans="1:48">
      <c r="A243" s="13"/>
      <c r="B243" s="13"/>
      <c r="C243" s="13"/>
      <c r="D243" s="13"/>
      <c r="E243" s="13"/>
      <c r="F243" s="105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F243" s="13"/>
      <c r="AG243" s="13"/>
      <c r="AH243" s="13"/>
      <c r="AI243" s="13"/>
      <c r="AJ243" s="13"/>
      <c r="AK243" s="13"/>
      <c r="AL243" s="13"/>
      <c r="AM243" s="13"/>
      <c r="AN243" s="13"/>
      <c r="AO243" s="13"/>
      <c r="AP243" s="13"/>
      <c r="AQ243" s="13"/>
      <c r="AR243" s="13"/>
      <c r="AS243" s="13"/>
      <c r="AT243" s="13"/>
      <c r="AU243" s="13"/>
      <c r="AV243" s="13"/>
    </row>
    <row r="244" spans="1:48">
      <c r="A244" s="13"/>
      <c r="B244" s="13"/>
      <c r="C244" s="13"/>
      <c r="D244" s="13"/>
      <c r="E244" s="13"/>
      <c r="F244" s="105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F244" s="13"/>
      <c r="AG244" s="13"/>
      <c r="AH244" s="13"/>
      <c r="AI244" s="13"/>
      <c r="AJ244" s="13"/>
      <c r="AK244" s="13"/>
      <c r="AL244" s="13"/>
      <c r="AM244" s="13"/>
      <c r="AN244" s="13"/>
      <c r="AO244" s="13"/>
      <c r="AP244" s="13"/>
      <c r="AQ244" s="13"/>
      <c r="AR244" s="13"/>
      <c r="AS244" s="13"/>
      <c r="AT244" s="13"/>
      <c r="AU244" s="13"/>
      <c r="AV244" s="13"/>
    </row>
    <row r="245" spans="1:48">
      <c r="A245" s="13"/>
      <c r="B245" s="13"/>
      <c r="C245" s="13"/>
      <c r="D245" s="13"/>
      <c r="E245" s="13"/>
      <c r="F245" s="105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F245" s="13"/>
      <c r="AG245" s="13"/>
      <c r="AH245" s="13"/>
      <c r="AI245" s="13"/>
      <c r="AJ245" s="13"/>
      <c r="AK245" s="13"/>
      <c r="AL245" s="13"/>
      <c r="AM245" s="13"/>
      <c r="AN245" s="13"/>
      <c r="AO245" s="13"/>
      <c r="AP245" s="13"/>
      <c r="AQ245" s="13"/>
      <c r="AR245" s="13"/>
      <c r="AS245" s="13"/>
      <c r="AT245" s="13"/>
      <c r="AU245" s="13"/>
      <c r="AV245" s="13"/>
    </row>
    <row r="246" spans="1:48">
      <c r="A246" s="13"/>
      <c r="B246" s="13"/>
      <c r="C246" s="13"/>
      <c r="D246" s="13"/>
      <c r="E246" s="13"/>
      <c r="F246" s="105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F246" s="13"/>
      <c r="AG246" s="13"/>
      <c r="AH246" s="13"/>
      <c r="AI246" s="13"/>
      <c r="AJ246" s="13"/>
      <c r="AK246" s="13"/>
      <c r="AL246" s="13"/>
      <c r="AM246" s="13"/>
      <c r="AN246" s="13"/>
      <c r="AO246" s="13"/>
      <c r="AP246" s="13"/>
      <c r="AQ246" s="13"/>
      <c r="AR246" s="13"/>
      <c r="AS246" s="13"/>
      <c r="AT246" s="13"/>
      <c r="AU246" s="13"/>
      <c r="AV246" s="13"/>
    </row>
    <row r="247" spans="1:48">
      <c r="A247" s="13"/>
      <c r="B247" s="13"/>
      <c r="C247" s="13"/>
      <c r="D247" s="13"/>
      <c r="E247" s="13"/>
      <c r="F247" s="105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F247" s="13"/>
      <c r="AG247" s="13"/>
      <c r="AH247" s="13"/>
      <c r="AI247" s="13"/>
      <c r="AJ247" s="13"/>
      <c r="AK247" s="13"/>
      <c r="AL247" s="13"/>
      <c r="AM247" s="13"/>
      <c r="AN247" s="13"/>
      <c r="AO247" s="13"/>
      <c r="AP247" s="13"/>
      <c r="AQ247" s="13"/>
      <c r="AR247" s="13"/>
      <c r="AS247" s="13"/>
      <c r="AT247" s="13"/>
      <c r="AU247" s="13"/>
      <c r="AV247" s="13"/>
    </row>
    <row r="248" spans="1:48">
      <c r="A248" s="13"/>
      <c r="B248" s="13"/>
      <c r="C248" s="13"/>
      <c r="D248" s="13"/>
      <c r="E248" s="13"/>
      <c r="F248" s="105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F248" s="13"/>
      <c r="AG248" s="13"/>
      <c r="AH248" s="13"/>
      <c r="AI248" s="13"/>
      <c r="AJ248" s="13"/>
      <c r="AK248" s="13"/>
      <c r="AL248" s="13"/>
      <c r="AM248" s="13"/>
      <c r="AN248" s="13"/>
      <c r="AO248" s="13"/>
      <c r="AP248" s="13"/>
      <c r="AQ248" s="13"/>
      <c r="AR248" s="13"/>
      <c r="AS248" s="13"/>
      <c r="AT248" s="13"/>
      <c r="AU248" s="13"/>
      <c r="AV248" s="13"/>
    </row>
    <row r="249" spans="1:48">
      <c r="A249" s="13"/>
      <c r="B249" s="13"/>
      <c r="C249" s="13"/>
      <c r="D249" s="13"/>
      <c r="E249" s="13"/>
      <c r="F249" s="105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F249" s="13"/>
      <c r="AG249" s="13"/>
      <c r="AH249" s="13"/>
      <c r="AI249" s="13"/>
      <c r="AJ249" s="13"/>
      <c r="AK249" s="13"/>
      <c r="AL249" s="13"/>
      <c r="AM249" s="13"/>
      <c r="AN249" s="13"/>
      <c r="AO249" s="13"/>
      <c r="AP249" s="13"/>
      <c r="AQ249" s="13"/>
      <c r="AR249" s="13"/>
      <c r="AS249" s="13"/>
      <c r="AT249" s="13"/>
      <c r="AU249" s="13"/>
      <c r="AV249" s="13"/>
    </row>
    <row r="250" spans="1:48">
      <c r="A250" s="13"/>
      <c r="B250" s="13"/>
      <c r="C250" s="13"/>
      <c r="D250" s="13"/>
      <c r="E250" s="13"/>
      <c r="F250" s="105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F250" s="13"/>
      <c r="AG250" s="13"/>
      <c r="AH250" s="13"/>
      <c r="AI250" s="13"/>
      <c r="AJ250" s="13"/>
      <c r="AK250" s="13"/>
      <c r="AL250" s="13"/>
      <c r="AM250" s="13"/>
      <c r="AN250" s="13"/>
      <c r="AO250" s="13"/>
      <c r="AP250" s="13"/>
      <c r="AQ250" s="13"/>
      <c r="AR250" s="13"/>
      <c r="AS250" s="13"/>
      <c r="AT250" s="13"/>
      <c r="AU250" s="13"/>
      <c r="AV250" s="13"/>
    </row>
    <row r="251" spans="1:48">
      <c r="A251" s="13"/>
      <c r="B251" s="13"/>
      <c r="C251" s="13"/>
      <c r="D251" s="13"/>
      <c r="E251" s="13"/>
      <c r="F251" s="105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  <c r="AS251" s="13"/>
      <c r="AT251" s="13"/>
      <c r="AU251" s="13"/>
      <c r="AV251" s="13"/>
    </row>
    <row r="252" spans="1:48">
      <c r="A252" s="13"/>
      <c r="B252" s="13"/>
      <c r="C252" s="13"/>
      <c r="D252" s="13"/>
      <c r="E252" s="13"/>
      <c r="F252" s="105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  <c r="AS252" s="13"/>
      <c r="AT252" s="13"/>
      <c r="AU252" s="13"/>
      <c r="AV252" s="13"/>
    </row>
    <row r="253" spans="1:48">
      <c r="A253" s="13"/>
      <c r="B253" s="13"/>
      <c r="C253" s="13"/>
      <c r="D253" s="13"/>
      <c r="E253" s="13"/>
      <c r="F253" s="105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  <c r="AS253" s="13"/>
      <c r="AT253" s="13"/>
      <c r="AU253" s="13"/>
      <c r="AV253" s="13"/>
    </row>
    <row r="254" spans="1:48">
      <c r="A254" s="13"/>
      <c r="B254" s="13"/>
      <c r="C254" s="13"/>
      <c r="D254" s="13"/>
      <c r="E254" s="13"/>
      <c r="F254" s="105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  <c r="AS254" s="13"/>
      <c r="AT254" s="13"/>
      <c r="AU254" s="13"/>
      <c r="AV254" s="13"/>
    </row>
    <row r="255" spans="1:48">
      <c r="A255" s="13"/>
      <c r="B255" s="13"/>
      <c r="C255" s="13"/>
      <c r="D255" s="13"/>
      <c r="E255" s="13"/>
      <c r="F255" s="105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  <c r="AS255" s="13"/>
      <c r="AT255" s="13"/>
      <c r="AU255" s="13"/>
      <c r="AV255" s="13"/>
    </row>
    <row r="256" spans="1:48">
      <c r="A256" s="13"/>
      <c r="B256" s="13"/>
      <c r="C256" s="13"/>
      <c r="D256" s="13"/>
      <c r="E256" s="13"/>
      <c r="F256" s="105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  <c r="AS256" s="13"/>
      <c r="AT256" s="13"/>
      <c r="AU256" s="13"/>
      <c r="AV256" s="13"/>
    </row>
    <row r="257" spans="1:48">
      <c r="A257" s="13"/>
      <c r="B257" s="13"/>
      <c r="C257" s="13"/>
      <c r="D257" s="13"/>
      <c r="E257" s="13"/>
      <c r="F257" s="105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  <c r="AS257" s="13"/>
      <c r="AT257" s="13"/>
      <c r="AU257" s="13"/>
      <c r="AV257" s="13"/>
    </row>
    <row r="258" spans="1:48">
      <c r="A258" s="13"/>
      <c r="B258" s="13"/>
      <c r="C258" s="13"/>
      <c r="D258" s="13"/>
      <c r="E258" s="13"/>
      <c r="F258" s="105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  <c r="AS258" s="13"/>
      <c r="AT258" s="13"/>
      <c r="AU258" s="13"/>
      <c r="AV258" s="13"/>
    </row>
    <row r="259" spans="1:48">
      <c r="A259" s="13"/>
      <c r="B259" s="13"/>
      <c r="C259" s="13"/>
      <c r="D259" s="13"/>
      <c r="E259" s="13"/>
      <c r="F259" s="105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  <c r="AS259" s="13"/>
      <c r="AT259" s="13"/>
      <c r="AU259" s="13"/>
      <c r="AV259" s="13"/>
    </row>
    <row r="260" spans="1:48">
      <c r="A260" s="13"/>
      <c r="B260" s="13"/>
      <c r="C260" s="13"/>
      <c r="D260" s="13"/>
      <c r="E260" s="13"/>
      <c r="F260" s="105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  <c r="AP260" s="13"/>
      <c r="AQ260" s="13"/>
      <c r="AR260" s="13"/>
      <c r="AS260" s="13"/>
      <c r="AT260" s="13"/>
      <c r="AU260" s="13"/>
      <c r="AV260" s="13"/>
    </row>
    <row r="261" spans="1:48">
      <c r="A261" s="13"/>
      <c r="B261" s="13"/>
      <c r="C261" s="13"/>
      <c r="D261" s="13"/>
      <c r="E261" s="13"/>
      <c r="F261" s="105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  <c r="AP261" s="13"/>
      <c r="AQ261" s="13"/>
      <c r="AR261" s="13"/>
      <c r="AS261" s="13"/>
      <c r="AT261" s="13"/>
      <c r="AU261" s="13"/>
      <c r="AV261" s="13"/>
    </row>
    <row r="262" spans="1:48">
      <c r="A262" s="13"/>
      <c r="B262" s="13"/>
      <c r="C262" s="13"/>
      <c r="D262" s="13"/>
      <c r="E262" s="13"/>
      <c r="F262" s="105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  <c r="AP262" s="13"/>
      <c r="AQ262" s="13"/>
      <c r="AR262" s="13"/>
      <c r="AS262" s="13"/>
      <c r="AT262" s="13"/>
      <c r="AU262" s="13"/>
      <c r="AV262" s="13"/>
    </row>
    <row r="263" spans="1:48">
      <c r="A263" s="13"/>
      <c r="B263" s="13"/>
      <c r="C263" s="13"/>
      <c r="D263" s="13"/>
      <c r="E263" s="13"/>
      <c r="F263" s="105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  <c r="AP263" s="13"/>
      <c r="AQ263" s="13"/>
      <c r="AR263" s="13"/>
      <c r="AS263" s="13"/>
      <c r="AT263" s="13"/>
      <c r="AU263" s="13"/>
      <c r="AV263" s="13"/>
    </row>
    <row r="264" spans="1:48">
      <c r="A264" s="13"/>
      <c r="B264" s="13"/>
      <c r="C264" s="13"/>
      <c r="D264" s="13"/>
      <c r="E264" s="13"/>
      <c r="F264" s="105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F264" s="13"/>
      <c r="AG264" s="13"/>
      <c r="AH264" s="13"/>
      <c r="AI264" s="13"/>
      <c r="AJ264" s="13"/>
      <c r="AK264" s="13"/>
      <c r="AL264" s="13"/>
      <c r="AM264" s="13"/>
      <c r="AN264" s="13"/>
      <c r="AO264" s="13"/>
      <c r="AP264" s="13"/>
      <c r="AQ264" s="13"/>
      <c r="AR264" s="13"/>
      <c r="AS264" s="13"/>
      <c r="AT264" s="13"/>
      <c r="AU264" s="13"/>
      <c r="AV264" s="13"/>
    </row>
    <row r="265" spans="1:48">
      <c r="A265" s="13"/>
      <c r="B265" s="13"/>
      <c r="C265" s="13"/>
      <c r="D265" s="13"/>
      <c r="E265" s="13"/>
      <c r="F265" s="105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F265" s="13"/>
      <c r="AG265" s="13"/>
      <c r="AH265" s="13"/>
      <c r="AI265" s="13"/>
      <c r="AJ265" s="13"/>
      <c r="AK265" s="13"/>
      <c r="AL265" s="13"/>
      <c r="AM265" s="13"/>
      <c r="AN265" s="13"/>
      <c r="AO265" s="13"/>
      <c r="AP265" s="13"/>
      <c r="AQ265" s="13"/>
      <c r="AR265" s="13"/>
      <c r="AS265" s="13"/>
      <c r="AT265" s="13"/>
      <c r="AU265" s="13"/>
      <c r="AV265" s="13"/>
    </row>
    <row r="266" spans="1:48">
      <c r="A266" s="13"/>
      <c r="B266" s="13"/>
      <c r="C266" s="13"/>
      <c r="D266" s="13"/>
      <c r="E266" s="13"/>
      <c r="F266" s="105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F266" s="13"/>
      <c r="AG266" s="13"/>
      <c r="AH266" s="13"/>
      <c r="AI266" s="13"/>
      <c r="AJ266" s="13"/>
      <c r="AK266" s="13"/>
      <c r="AL266" s="13"/>
      <c r="AM266" s="13"/>
      <c r="AN266" s="13"/>
      <c r="AO266" s="13"/>
      <c r="AP266" s="13"/>
      <c r="AQ266" s="13"/>
      <c r="AR266" s="13"/>
      <c r="AS266" s="13"/>
      <c r="AT266" s="13"/>
      <c r="AU266" s="13"/>
      <c r="AV266" s="13"/>
    </row>
    <row r="267" spans="1:48">
      <c r="A267" s="13"/>
      <c r="B267" s="13"/>
      <c r="C267" s="13"/>
      <c r="D267" s="13"/>
      <c r="E267" s="13"/>
      <c r="F267" s="105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F267" s="13"/>
      <c r="AG267" s="13"/>
      <c r="AH267" s="13"/>
      <c r="AI267" s="13"/>
      <c r="AJ267" s="13"/>
      <c r="AK267" s="13"/>
      <c r="AL267" s="13"/>
      <c r="AM267" s="13"/>
      <c r="AN267" s="13"/>
      <c r="AO267" s="13"/>
      <c r="AP267" s="13"/>
      <c r="AQ267" s="13"/>
      <c r="AR267" s="13"/>
      <c r="AS267" s="13"/>
      <c r="AT267" s="13"/>
      <c r="AU267" s="13"/>
      <c r="AV267" s="13"/>
    </row>
    <row r="268" spans="1:48">
      <c r="A268" s="13"/>
      <c r="B268" s="13"/>
      <c r="C268" s="13"/>
      <c r="D268" s="13"/>
      <c r="E268" s="13"/>
      <c r="F268" s="105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F268" s="13"/>
      <c r="AG268" s="13"/>
      <c r="AH268" s="13"/>
      <c r="AI268" s="13"/>
      <c r="AJ268" s="13"/>
      <c r="AK268" s="13"/>
      <c r="AL268" s="13"/>
      <c r="AM268" s="13"/>
      <c r="AN268" s="13"/>
      <c r="AO268" s="13"/>
      <c r="AP268" s="13"/>
      <c r="AQ268" s="13"/>
      <c r="AR268" s="13"/>
      <c r="AS268" s="13"/>
      <c r="AT268" s="13"/>
      <c r="AU268" s="13"/>
      <c r="AV268" s="13"/>
    </row>
    <row r="269" spans="1:48">
      <c r="A269" s="13"/>
      <c r="B269" s="13"/>
      <c r="C269" s="13"/>
      <c r="D269" s="13"/>
      <c r="E269" s="13"/>
      <c r="F269" s="105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F269" s="13"/>
      <c r="AG269" s="13"/>
      <c r="AH269" s="13"/>
      <c r="AI269" s="13"/>
      <c r="AJ269" s="13"/>
      <c r="AK269" s="13"/>
      <c r="AL269" s="13"/>
      <c r="AM269" s="13"/>
      <c r="AN269" s="13"/>
      <c r="AO269" s="13"/>
      <c r="AP269" s="13"/>
      <c r="AQ269" s="13"/>
      <c r="AR269" s="13"/>
      <c r="AS269" s="13"/>
      <c r="AT269" s="13"/>
      <c r="AU269" s="13"/>
      <c r="AV269" s="13"/>
    </row>
    <row r="270" spans="1:48">
      <c r="A270" s="13"/>
      <c r="B270" s="13"/>
      <c r="C270" s="13"/>
      <c r="D270" s="13"/>
      <c r="E270" s="13"/>
      <c r="F270" s="105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F270" s="13"/>
      <c r="AG270" s="13"/>
      <c r="AH270" s="13"/>
      <c r="AI270" s="13"/>
      <c r="AJ270" s="13"/>
      <c r="AK270" s="13"/>
      <c r="AL270" s="13"/>
      <c r="AM270" s="13"/>
      <c r="AN270" s="13"/>
      <c r="AO270" s="13"/>
      <c r="AP270" s="13"/>
      <c r="AQ270" s="13"/>
      <c r="AR270" s="13"/>
      <c r="AS270" s="13"/>
      <c r="AT270" s="13"/>
      <c r="AU270" s="13"/>
      <c r="AV270" s="13"/>
    </row>
    <row r="271" spans="1:48">
      <c r="A271" s="13"/>
      <c r="B271" s="13"/>
      <c r="C271" s="13"/>
      <c r="D271" s="13"/>
      <c r="E271" s="13"/>
      <c r="F271" s="105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F271" s="13"/>
      <c r="AG271" s="13"/>
      <c r="AH271" s="13"/>
      <c r="AI271" s="13"/>
      <c r="AJ271" s="13"/>
      <c r="AK271" s="13"/>
      <c r="AL271" s="13"/>
      <c r="AM271" s="13"/>
      <c r="AN271" s="13"/>
      <c r="AO271" s="13"/>
      <c r="AP271" s="13"/>
      <c r="AQ271" s="13"/>
      <c r="AR271" s="13"/>
      <c r="AS271" s="13"/>
      <c r="AT271" s="13"/>
      <c r="AU271" s="13"/>
      <c r="AV271" s="13"/>
    </row>
    <row r="272" spans="1:48">
      <c r="A272" s="13"/>
      <c r="B272" s="13"/>
      <c r="C272" s="13"/>
      <c r="D272" s="13"/>
      <c r="E272" s="13"/>
      <c r="F272" s="105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F272" s="13"/>
      <c r="AG272" s="13"/>
      <c r="AH272" s="13"/>
      <c r="AI272" s="13"/>
      <c r="AJ272" s="13"/>
      <c r="AK272" s="13"/>
      <c r="AL272" s="13"/>
      <c r="AM272" s="13"/>
      <c r="AN272" s="13"/>
      <c r="AO272" s="13"/>
      <c r="AP272" s="13"/>
      <c r="AQ272" s="13"/>
      <c r="AR272" s="13"/>
      <c r="AS272" s="13"/>
      <c r="AT272" s="13"/>
      <c r="AU272" s="13"/>
      <c r="AV272" s="13"/>
    </row>
    <row r="273" spans="1:48">
      <c r="A273" s="13"/>
      <c r="B273" s="13"/>
      <c r="C273" s="13"/>
      <c r="D273" s="13"/>
      <c r="E273" s="13"/>
      <c r="F273" s="105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F273" s="13"/>
      <c r="AG273" s="13"/>
      <c r="AH273" s="13"/>
      <c r="AI273" s="13"/>
      <c r="AJ273" s="13"/>
      <c r="AK273" s="13"/>
      <c r="AL273" s="13"/>
      <c r="AM273" s="13"/>
      <c r="AN273" s="13"/>
      <c r="AO273" s="13"/>
      <c r="AP273" s="13"/>
      <c r="AQ273" s="13"/>
      <c r="AR273" s="13"/>
      <c r="AS273" s="13"/>
      <c r="AT273" s="13"/>
      <c r="AU273" s="13"/>
      <c r="AV273" s="13"/>
    </row>
    <row r="274" spans="1:48">
      <c r="A274" s="13"/>
      <c r="B274" s="13"/>
      <c r="C274" s="13"/>
      <c r="D274" s="13"/>
      <c r="E274" s="13"/>
      <c r="F274" s="105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F274" s="13"/>
      <c r="AG274" s="13"/>
      <c r="AH274" s="13"/>
      <c r="AI274" s="13"/>
      <c r="AJ274" s="13"/>
      <c r="AK274" s="13"/>
      <c r="AL274" s="13"/>
      <c r="AM274" s="13"/>
      <c r="AN274" s="13"/>
      <c r="AO274" s="13"/>
      <c r="AP274" s="13"/>
      <c r="AQ274" s="13"/>
      <c r="AR274" s="13"/>
      <c r="AS274" s="13"/>
      <c r="AT274" s="13"/>
      <c r="AU274" s="13"/>
      <c r="AV274" s="13"/>
    </row>
    <row r="275" spans="1:48">
      <c r="A275" s="13"/>
      <c r="B275" s="13"/>
      <c r="C275" s="13"/>
      <c r="D275" s="13"/>
      <c r="E275" s="13"/>
      <c r="F275" s="105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F275" s="13"/>
      <c r="AG275" s="13"/>
      <c r="AH275" s="13"/>
      <c r="AI275" s="13"/>
      <c r="AJ275" s="13"/>
      <c r="AK275" s="13"/>
      <c r="AL275" s="13"/>
      <c r="AM275" s="13"/>
      <c r="AN275" s="13"/>
      <c r="AO275" s="13"/>
      <c r="AP275" s="13"/>
      <c r="AQ275" s="13"/>
      <c r="AR275" s="13"/>
      <c r="AS275" s="13"/>
      <c r="AT275" s="13"/>
      <c r="AU275" s="13"/>
      <c r="AV275" s="13"/>
    </row>
    <row r="276" spans="1:48">
      <c r="A276" s="13"/>
      <c r="B276" s="13"/>
      <c r="C276" s="13"/>
      <c r="D276" s="13"/>
      <c r="E276" s="13"/>
      <c r="F276" s="105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F276" s="13"/>
      <c r="AG276" s="13"/>
      <c r="AH276" s="13"/>
      <c r="AI276" s="13"/>
      <c r="AJ276" s="13"/>
      <c r="AK276" s="13"/>
      <c r="AL276" s="13"/>
      <c r="AM276" s="13"/>
      <c r="AN276" s="13"/>
      <c r="AO276" s="13"/>
      <c r="AP276" s="13"/>
      <c r="AQ276" s="13"/>
      <c r="AR276" s="13"/>
      <c r="AS276" s="13"/>
      <c r="AT276" s="13"/>
      <c r="AU276" s="13"/>
      <c r="AV276" s="13"/>
    </row>
    <row r="277" spans="1:48">
      <c r="A277" s="13"/>
      <c r="B277" s="13"/>
      <c r="C277" s="13"/>
      <c r="D277" s="13"/>
      <c r="E277" s="13"/>
      <c r="F277" s="105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F277" s="13"/>
      <c r="AG277" s="13"/>
      <c r="AH277" s="13"/>
      <c r="AI277" s="13"/>
      <c r="AJ277" s="13"/>
      <c r="AK277" s="13"/>
      <c r="AL277" s="13"/>
      <c r="AM277" s="13"/>
      <c r="AN277" s="13"/>
      <c r="AO277" s="13"/>
      <c r="AP277" s="13"/>
      <c r="AQ277" s="13"/>
      <c r="AR277" s="13"/>
      <c r="AS277" s="13"/>
      <c r="AT277" s="13"/>
      <c r="AU277" s="13"/>
      <c r="AV277" s="13"/>
    </row>
    <row r="278" spans="1:48">
      <c r="A278" s="13"/>
      <c r="B278" s="13"/>
      <c r="C278" s="13"/>
      <c r="D278" s="13"/>
      <c r="E278" s="13"/>
      <c r="F278" s="105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F278" s="13"/>
      <c r="AG278" s="13"/>
      <c r="AH278" s="13"/>
      <c r="AI278" s="13"/>
      <c r="AJ278" s="13"/>
      <c r="AK278" s="13"/>
      <c r="AL278" s="13"/>
      <c r="AM278" s="13"/>
      <c r="AN278" s="13"/>
      <c r="AO278" s="13"/>
      <c r="AP278" s="13"/>
      <c r="AQ278" s="13"/>
      <c r="AR278" s="13"/>
      <c r="AS278" s="13"/>
      <c r="AT278" s="13"/>
      <c r="AU278" s="13"/>
      <c r="AV278" s="13"/>
    </row>
    <row r="279" spans="1:48">
      <c r="A279" s="13"/>
      <c r="B279" s="13"/>
      <c r="C279" s="13"/>
      <c r="D279" s="13"/>
      <c r="E279" s="13"/>
      <c r="F279" s="105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F279" s="13"/>
      <c r="AG279" s="13"/>
      <c r="AH279" s="13"/>
      <c r="AI279" s="13"/>
      <c r="AJ279" s="13"/>
      <c r="AK279" s="13"/>
      <c r="AL279" s="13"/>
      <c r="AM279" s="13"/>
      <c r="AN279" s="13"/>
      <c r="AO279" s="13"/>
      <c r="AP279" s="13"/>
      <c r="AQ279" s="13"/>
      <c r="AR279" s="13"/>
      <c r="AS279" s="13"/>
      <c r="AT279" s="13"/>
      <c r="AU279" s="13"/>
      <c r="AV279" s="13"/>
    </row>
    <row r="280" spans="1:48">
      <c r="A280" s="13"/>
      <c r="B280" s="13"/>
      <c r="C280" s="13"/>
      <c r="D280" s="13"/>
      <c r="E280" s="13"/>
      <c r="F280" s="105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</row>
    <row r="281" spans="1:48">
      <c r="A281" s="13"/>
      <c r="B281" s="13"/>
      <c r="C281" s="13"/>
      <c r="D281" s="13"/>
      <c r="E281" s="13"/>
      <c r="F281" s="105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</row>
    <row r="282" spans="1:48">
      <c r="A282" s="13"/>
      <c r="B282" s="13"/>
      <c r="C282" s="13"/>
      <c r="D282" s="13"/>
      <c r="E282" s="13"/>
      <c r="F282" s="105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</row>
    <row r="283" spans="1:48">
      <c r="A283" s="13"/>
      <c r="B283" s="13"/>
      <c r="C283" s="13"/>
      <c r="D283" s="13"/>
      <c r="E283" s="13"/>
      <c r="F283" s="105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</row>
    <row r="284" spans="1:48">
      <c r="A284" s="13"/>
      <c r="B284" s="13"/>
      <c r="C284" s="13"/>
      <c r="D284" s="13"/>
      <c r="E284" s="13"/>
      <c r="F284" s="105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</row>
    <row r="285" spans="1:48">
      <c r="A285" s="13"/>
      <c r="B285" s="13"/>
      <c r="C285" s="13"/>
      <c r="D285" s="13"/>
      <c r="E285" s="13"/>
      <c r="F285" s="105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</row>
    <row r="286" spans="1:48">
      <c r="A286" s="13"/>
      <c r="B286" s="13"/>
      <c r="C286" s="13"/>
      <c r="D286" s="13"/>
      <c r="E286" s="13"/>
      <c r="F286" s="105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</row>
    <row r="287" spans="1:48">
      <c r="A287" s="13"/>
      <c r="B287" s="13"/>
      <c r="C287" s="13"/>
      <c r="D287" s="13"/>
      <c r="E287" s="13"/>
      <c r="F287" s="105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</row>
    <row r="288" spans="1:48">
      <c r="A288" s="13"/>
      <c r="B288" s="13"/>
      <c r="C288" s="13"/>
      <c r="D288" s="13"/>
      <c r="E288" s="13"/>
      <c r="F288" s="105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</row>
    <row r="289" spans="1:48">
      <c r="A289" s="13"/>
      <c r="B289" s="13"/>
      <c r="C289" s="13"/>
      <c r="D289" s="13"/>
      <c r="E289" s="13"/>
      <c r="F289" s="105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</row>
    <row r="290" spans="1:48">
      <c r="A290" s="13"/>
      <c r="B290" s="13"/>
      <c r="C290" s="13"/>
      <c r="D290" s="13"/>
      <c r="E290" s="13"/>
      <c r="F290" s="105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</row>
    <row r="291" spans="1:48">
      <c r="A291" s="13"/>
      <c r="B291" s="13"/>
      <c r="C291" s="13"/>
      <c r="D291" s="13"/>
      <c r="E291" s="13"/>
      <c r="F291" s="105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</row>
    <row r="292" spans="1:48">
      <c r="A292" s="13"/>
      <c r="B292" s="13"/>
      <c r="C292" s="13"/>
      <c r="D292" s="13"/>
      <c r="E292" s="13"/>
      <c r="F292" s="105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F292" s="13"/>
      <c r="AG292" s="13"/>
      <c r="AH292" s="13"/>
      <c r="AI292" s="13"/>
      <c r="AJ292" s="13"/>
      <c r="AK292" s="13"/>
      <c r="AL292" s="13"/>
      <c r="AM292" s="13"/>
      <c r="AN292" s="13"/>
      <c r="AO292" s="13"/>
      <c r="AP292" s="13"/>
      <c r="AQ292" s="13"/>
      <c r="AR292" s="13"/>
      <c r="AS292" s="13"/>
      <c r="AT292" s="13"/>
      <c r="AU292" s="13"/>
      <c r="AV292" s="13"/>
    </row>
    <row r="293" spans="1:48">
      <c r="A293" s="13"/>
      <c r="B293" s="13"/>
      <c r="C293" s="13"/>
      <c r="D293" s="13"/>
      <c r="E293" s="13"/>
      <c r="F293" s="105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F293" s="13"/>
      <c r="AG293" s="13"/>
      <c r="AH293" s="13"/>
      <c r="AI293" s="13"/>
      <c r="AJ293" s="13"/>
      <c r="AK293" s="13"/>
      <c r="AL293" s="13"/>
      <c r="AM293" s="13"/>
      <c r="AN293" s="13"/>
      <c r="AO293" s="13"/>
      <c r="AP293" s="13"/>
      <c r="AQ293" s="13"/>
      <c r="AR293" s="13"/>
      <c r="AS293" s="13"/>
      <c r="AT293" s="13"/>
      <c r="AU293" s="13"/>
      <c r="AV293" s="13"/>
    </row>
    <row r="294" spans="1:48">
      <c r="A294" s="13"/>
      <c r="B294" s="13"/>
      <c r="C294" s="13"/>
      <c r="D294" s="13"/>
      <c r="E294" s="13"/>
      <c r="F294" s="105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F294" s="13"/>
      <c r="AG294" s="13"/>
      <c r="AH294" s="13"/>
      <c r="AI294" s="13"/>
      <c r="AJ294" s="13"/>
      <c r="AK294" s="13"/>
      <c r="AL294" s="13"/>
      <c r="AM294" s="13"/>
      <c r="AN294" s="13"/>
      <c r="AO294" s="13"/>
      <c r="AP294" s="13"/>
      <c r="AQ294" s="13"/>
      <c r="AR294" s="13"/>
      <c r="AS294" s="13"/>
      <c r="AT294" s="13"/>
      <c r="AU294" s="13"/>
      <c r="AV294" s="13"/>
    </row>
    <row r="295" spans="1:48">
      <c r="A295" s="13"/>
      <c r="B295" s="13"/>
      <c r="C295" s="13"/>
      <c r="D295" s="13"/>
      <c r="E295" s="13"/>
      <c r="F295" s="105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F295" s="13"/>
      <c r="AG295" s="13"/>
      <c r="AH295" s="13"/>
      <c r="AI295" s="13"/>
      <c r="AJ295" s="13"/>
      <c r="AK295" s="13"/>
      <c r="AL295" s="13"/>
      <c r="AM295" s="13"/>
      <c r="AN295" s="13"/>
      <c r="AO295" s="13"/>
      <c r="AP295" s="13"/>
      <c r="AQ295" s="13"/>
      <c r="AR295" s="13"/>
      <c r="AS295" s="13"/>
      <c r="AT295" s="13"/>
      <c r="AU295" s="13"/>
      <c r="AV295" s="13"/>
    </row>
    <row r="296" spans="1:48">
      <c r="A296" s="13"/>
      <c r="B296" s="13"/>
      <c r="C296" s="13"/>
      <c r="D296" s="13"/>
      <c r="E296" s="13"/>
      <c r="F296" s="105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F296" s="13"/>
      <c r="AG296" s="13"/>
      <c r="AH296" s="13"/>
      <c r="AI296" s="13"/>
      <c r="AJ296" s="13"/>
      <c r="AK296" s="13"/>
      <c r="AL296" s="13"/>
      <c r="AM296" s="13"/>
      <c r="AN296" s="13"/>
      <c r="AO296" s="13"/>
      <c r="AP296" s="13"/>
      <c r="AQ296" s="13"/>
      <c r="AR296" s="13"/>
      <c r="AS296" s="13"/>
      <c r="AT296" s="13"/>
      <c r="AU296" s="13"/>
      <c r="AV296" s="13"/>
    </row>
    <row r="297" spans="1:48">
      <c r="A297" s="13"/>
      <c r="B297" s="13"/>
      <c r="C297" s="13"/>
      <c r="D297" s="13"/>
      <c r="E297" s="13"/>
      <c r="F297" s="105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F297" s="13"/>
      <c r="AG297" s="13"/>
      <c r="AH297" s="13"/>
      <c r="AI297" s="13"/>
      <c r="AJ297" s="13"/>
      <c r="AK297" s="13"/>
      <c r="AL297" s="13"/>
      <c r="AM297" s="13"/>
      <c r="AN297" s="13"/>
      <c r="AO297" s="13"/>
      <c r="AP297" s="13"/>
      <c r="AQ297" s="13"/>
      <c r="AR297" s="13"/>
      <c r="AS297" s="13"/>
      <c r="AT297" s="13"/>
      <c r="AU297" s="13"/>
      <c r="AV297" s="13"/>
    </row>
    <row r="298" spans="1:48">
      <c r="A298" s="13"/>
      <c r="B298" s="13"/>
      <c r="C298" s="13"/>
      <c r="D298" s="13"/>
      <c r="E298" s="13"/>
      <c r="F298" s="105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F298" s="13"/>
      <c r="AG298" s="13"/>
      <c r="AH298" s="13"/>
      <c r="AI298" s="13"/>
      <c r="AJ298" s="13"/>
      <c r="AK298" s="13"/>
      <c r="AL298" s="13"/>
      <c r="AM298" s="13"/>
      <c r="AN298" s="13"/>
      <c r="AO298" s="13"/>
      <c r="AP298" s="13"/>
      <c r="AQ298" s="13"/>
      <c r="AR298" s="13"/>
      <c r="AS298" s="13"/>
      <c r="AT298" s="13"/>
      <c r="AU298" s="13"/>
      <c r="AV298" s="13"/>
    </row>
    <row r="299" spans="1:48">
      <c r="A299" s="13"/>
      <c r="B299" s="13"/>
      <c r="C299" s="13"/>
      <c r="D299" s="13"/>
      <c r="E299" s="13"/>
      <c r="F299" s="105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F299" s="13"/>
      <c r="AG299" s="13"/>
      <c r="AH299" s="13"/>
      <c r="AI299" s="13"/>
      <c r="AJ299" s="13"/>
      <c r="AK299" s="13"/>
      <c r="AL299" s="13"/>
      <c r="AM299" s="13"/>
      <c r="AN299" s="13"/>
      <c r="AO299" s="13"/>
      <c r="AP299" s="13"/>
      <c r="AQ299" s="13"/>
      <c r="AR299" s="13"/>
      <c r="AS299" s="13"/>
      <c r="AT299" s="13"/>
      <c r="AU299" s="13"/>
      <c r="AV299" s="13"/>
    </row>
    <row r="300" spans="1:48">
      <c r="A300" s="13"/>
      <c r="B300" s="13"/>
      <c r="C300" s="13"/>
      <c r="D300" s="13"/>
      <c r="E300" s="13"/>
      <c r="F300" s="105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F300" s="13"/>
      <c r="AG300" s="13"/>
      <c r="AH300" s="13"/>
      <c r="AI300" s="13"/>
      <c r="AJ300" s="13"/>
      <c r="AK300" s="13"/>
      <c r="AL300" s="13"/>
      <c r="AM300" s="13"/>
      <c r="AN300" s="13"/>
      <c r="AO300" s="13"/>
      <c r="AP300" s="13"/>
      <c r="AQ300" s="13"/>
      <c r="AR300" s="13"/>
      <c r="AS300" s="13"/>
      <c r="AT300" s="13"/>
      <c r="AU300" s="13"/>
      <c r="AV300" s="13"/>
    </row>
    <row r="301" spans="1:48">
      <c r="A301" s="13"/>
      <c r="B301" s="13"/>
      <c r="C301" s="13"/>
      <c r="D301" s="13"/>
      <c r="E301" s="13"/>
      <c r="F301" s="105"/>
      <c r="G301" s="13"/>
      <c r="H301" s="13"/>
      <c r="I301" s="13"/>
      <c r="J301" s="13"/>
      <c r="K301" s="13"/>
      <c r="L301" s="13"/>
      <c r="M301" s="13"/>
      <c r="N301" s="13"/>
      <c r="O301" s="13"/>
      <c r="P301" s="13"/>
      <c r="Q301" s="13"/>
      <c r="R301" s="13"/>
      <c r="S301" s="13"/>
      <c r="T301" s="1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F301" s="13"/>
      <c r="AG301" s="13"/>
      <c r="AH301" s="13"/>
      <c r="AI301" s="13"/>
      <c r="AJ301" s="13"/>
      <c r="AK301" s="13"/>
      <c r="AL301" s="13"/>
      <c r="AM301" s="13"/>
      <c r="AN301" s="13"/>
      <c r="AO301" s="13"/>
      <c r="AP301" s="13"/>
      <c r="AQ301" s="13"/>
      <c r="AR301" s="13"/>
      <c r="AS301" s="13"/>
      <c r="AT301" s="13"/>
      <c r="AU301" s="13"/>
      <c r="AV301" s="13"/>
    </row>
    <row r="302" spans="1:48">
      <c r="A302" s="13"/>
      <c r="B302" s="13"/>
      <c r="C302" s="13"/>
      <c r="D302" s="13"/>
      <c r="E302" s="13"/>
      <c r="F302" s="105"/>
      <c r="G302" s="13"/>
      <c r="H302" s="13"/>
      <c r="I302" s="13"/>
      <c r="J302" s="13"/>
      <c r="K302" s="13"/>
      <c r="L302" s="13"/>
      <c r="M302" s="13"/>
      <c r="N302" s="13"/>
      <c r="O302" s="13"/>
      <c r="P302" s="13"/>
      <c r="Q302" s="13"/>
      <c r="R302" s="13"/>
      <c r="S302" s="13"/>
      <c r="T302" s="1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F302" s="13"/>
      <c r="AG302" s="13"/>
      <c r="AH302" s="13"/>
      <c r="AI302" s="13"/>
      <c r="AJ302" s="13"/>
      <c r="AK302" s="13"/>
      <c r="AL302" s="13"/>
      <c r="AM302" s="13"/>
      <c r="AN302" s="13"/>
      <c r="AO302" s="13"/>
      <c r="AP302" s="13"/>
      <c r="AQ302" s="13"/>
      <c r="AR302" s="13"/>
      <c r="AS302" s="13"/>
      <c r="AT302" s="13"/>
      <c r="AU302" s="13"/>
      <c r="AV302" s="13"/>
    </row>
    <row r="303" spans="1:48">
      <c r="A303" s="13"/>
      <c r="B303" s="13"/>
      <c r="C303" s="13"/>
      <c r="D303" s="13"/>
      <c r="E303" s="13"/>
      <c r="F303" s="105"/>
      <c r="G303" s="13"/>
      <c r="H303" s="13"/>
      <c r="I303" s="13"/>
      <c r="J303" s="13"/>
      <c r="K303" s="13"/>
      <c r="L303" s="13"/>
      <c r="M303" s="13"/>
      <c r="N303" s="13"/>
      <c r="O303" s="13"/>
      <c r="P303" s="13"/>
      <c r="Q303" s="13"/>
      <c r="R303" s="13"/>
      <c r="S303" s="13"/>
      <c r="T303" s="1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F303" s="13"/>
      <c r="AG303" s="13"/>
      <c r="AH303" s="13"/>
      <c r="AI303" s="13"/>
      <c r="AJ303" s="13"/>
      <c r="AK303" s="13"/>
      <c r="AL303" s="13"/>
      <c r="AM303" s="13"/>
      <c r="AN303" s="13"/>
      <c r="AO303" s="13"/>
      <c r="AP303" s="13"/>
      <c r="AQ303" s="13"/>
      <c r="AR303" s="13"/>
      <c r="AS303" s="13"/>
      <c r="AT303" s="13"/>
      <c r="AU303" s="13"/>
      <c r="AV303" s="13"/>
    </row>
    <row r="304" spans="1:48">
      <c r="A304" s="13"/>
      <c r="B304" s="13"/>
      <c r="C304" s="13"/>
      <c r="D304" s="13"/>
      <c r="E304" s="13"/>
      <c r="F304" s="105"/>
      <c r="G304" s="13"/>
      <c r="H304" s="13"/>
      <c r="I304" s="13"/>
      <c r="J304" s="13"/>
      <c r="K304" s="13"/>
      <c r="L304" s="13"/>
      <c r="M304" s="13"/>
      <c r="N304" s="13"/>
      <c r="O304" s="13"/>
      <c r="P304" s="13"/>
      <c r="Q304" s="13"/>
      <c r="R304" s="13"/>
      <c r="S304" s="13"/>
      <c r="T304" s="1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F304" s="13"/>
      <c r="AG304" s="13"/>
      <c r="AH304" s="13"/>
      <c r="AI304" s="13"/>
      <c r="AJ304" s="13"/>
      <c r="AK304" s="13"/>
      <c r="AL304" s="13"/>
      <c r="AM304" s="13"/>
      <c r="AN304" s="13"/>
      <c r="AO304" s="13"/>
      <c r="AP304" s="13"/>
      <c r="AQ304" s="13"/>
      <c r="AR304" s="13"/>
      <c r="AS304" s="13"/>
      <c r="AT304" s="13"/>
      <c r="AU304" s="13"/>
      <c r="AV304" s="13"/>
    </row>
    <row r="305" spans="1:48">
      <c r="A305" s="13"/>
      <c r="B305" s="13"/>
      <c r="C305" s="13"/>
      <c r="D305" s="13"/>
      <c r="E305" s="13"/>
      <c r="F305" s="105"/>
      <c r="G305" s="13"/>
      <c r="H305" s="13"/>
      <c r="I305" s="13"/>
      <c r="J305" s="13"/>
      <c r="K305" s="13"/>
      <c r="L305" s="13"/>
      <c r="M305" s="13"/>
      <c r="N305" s="13"/>
      <c r="O305" s="13"/>
      <c r="P305" s="13"/>
      <c r="Q305" s="13"/>
      <c r="R305" s="13"/>
      <c r="S305" s="13"/>
      <c r="T305" s="1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F305" s="13"/>
      <c r="AG305" s="13"/>
      <c r="AH305" s="13"/>
      <c r="AI305" s="13"/>
      <c r="AJ305" s="13"/>
      <c r="AK305" s="13"/>
      <c r="AL305" s="13"/>
      <c r="AM305" s="13"/>
      <c r="AN305" s="13"/>
      <c r="AO305" s="13"/>
      <c r="AP305" s="13"/>
      <c r="AQ305" s="13"/>
      <c r="AR305" s="13"/>
      <c r="AS305" s="13"/>
      <c r="AT305" s="13"/>
      <c r="AU305" s="13"/>
      <c r="AV305" s="13"/>
    </row>
    <row r="306" spans="1:48">
      <c r="A306" s="13"/>
      <c r="B306" s="13"/>
      <c r="C306" s="13"/>
      <c r="D306" s="13"/>
      <c r="E306" s="13"/>
      <c r="F306" s="105"/>
      <c r="G306" s="13"/>
      <c r="H306" s="13"/>
      <c r="I306" s="13"/>
      <c r="J306" s="13"/>
      <c r="K306" s="13"/>
      <c r="L306" s="13"/>
      <c r="M306" s="13"/>
      <c r="N306" s="13"/>
      <c r="O306" s="13"/>
      <c r="P306" s="13"/>
      <c r="Q306" s="13"/>
      <c r="R306" s="13"/>
      <c r="S306" s="13"/>
      <c r="T306" s="1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F306" s="13"/>
      <c r="AG306" s="13"/>
      <c r="AH306" s="13"/>
      <c r="AI306" s="13"/>
      <c r="AJ306" s="13"/>
      <c r="AK306" s="13"/>
      <c r="AL306" s="13"/>
      <c r="AM306" s="13"/>
      <c r="AN306" s="13"/>
      <c r="AO306" s="13"/>
      <c r="AP306" s="13"/>
      <c r="AQ306" s="13"/>
      <c r="AR306" s="13"/>
      <c r="AS306" s="13"/>
      <c r="AT306" s="13"/>
      <c r="AU306" s="13"/>
      <c r="AV306" s="13"/>
    </row>
    <row r="307" spans="1:48">
      <c r="A307" s="13"/>
      <c r="B307" s="13"/>
      <c r="C307" s="13"/>
      <c r="D307" s="13"/>
      <c r="E307" s="13"/>
      <c r="F307" s="105"/>
      <c r="G307" s="13"/>
      <c r="H307" s="13"/>
      <c r="I307" s="13"/>
      <c r="J307" s="13"/>
      <c r="K307" s="13"/>
      <c r="L307" s="13"/>
      <c r="M307" s="13"/>
      <c r="N307" s="13"/>
      <c r="O307" s="13"/>
      <c r="P307" s="13"/>
      <c r="Q307" s="13"/>
      <c r="R307" s="13"/>
      <c r="S307" s="13"/>
      <c r="T307" s="1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F307" s="13"/>
      <c r="AG307" s="13"/>
      <c r="AH307" s="13"/>
      <c r="AI307" s="13"/>
      <c r="AJ307" s="13"/>
      <c r="AK307" s="13"/>
      <c r="AL307" s="13"/>
      <c r="AM307" s="13"/>
      <c r="AN307" s="13"/>
      <c r="AO307" s="13"/>
      <c r="AP307" s="13"/>
      <c r="AQ307" s="13"/>
      <c r="AR307" s="13"/>
      <c r="AS307" s="13"/>
      <c r="AT307" s="13"/>
      <c r="AU307" s="13"/>
      <c r="AV307" s="13"/>
    </row>
    <row r="308" spans="1:48">
      <c r="A308" s="13"/>
      <c r="B308" s="13"/>
      <c r="C308" s="13"/>
      <c r="D308" s="13"/>
      <c r="E308" s="13"/>
      <c r="F308" s="105"/>
      <c r="G308" s="13"/>
      <c r="H308" s="13"/>
      <c r="I308" s="13"/>
      <c r="J308" s="13"/>
      <c r="K308" s="13"/>
      <c r="L308" s="13"/>
      <c r="M308" s="13"/>
      <c r="N308" s="13"/>
      <c r="O308" s="13"/>
      <c r="P308" s="13"/>
      <c r="Q308" s="13"/>
      <c r="R308" s="13"/>
      <c r="S308" s="13"/>
      <c r="T308" s="1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F308" s="13"/>
      <c r="AG308" s="13"/>
      <c r="AH308" s="13"/>
      <c r="AI308" s="13"/>
      <c r="AJ308" s="13"/>
      <c r="AK308" s="13"/>
      <c r="AL308" s="13"/>
      <c r="AM308" s="13"/>
      <c r="AN308" s="13"/>
      <c r="AO308" s="13"/>
      <c r="AP308" s="13"/>
      <c r="AQ308" s="13"/>
      <c r="AR308" s="13"/>
      <c r="AS308" s="13"/>
      <c r="AT308" s="13"/>
      <c r="AU308" s="13"/>
      <c r="AV308" s="13"/>
    </row>
    <row r="309" spans="1:48">
      <c r="A309" s="13"/>
      <c r="B309" s="13"/>
      <c r="C309" s="13"/>
      <c r="D309" s="13"/>
      <c r="E309" s="13"/>
      <c r="F309" s="105"/>
      <c r="G309" s="13"/>
      <c r="H309" s="13"/>
      <c r="I309" s="13"/>
      <c r="J309" s="13"/>
      <c r="K309" s="13"/>
      <c r="L309" s="13"/>
      <c r="M309" s="13"/>
      <c r="N309" s="13"/>
      <c r="O309" s="13"/>
      <c r="P309" s="13"/>
      <c r="Q309" s="13"/>
      <c r="R309" s="13"/>
      <c r="S309" s="13"/>
      <c r="T309" s="1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F309" s="13"/>
      <c r="AG309" s="13"/>
      <c r="AH309" s="13"/>
      <c r="AI309" s="13"/>
      <c r="AJ309" s="13"/>
      <c r="AK309" s="13"/>
      <c r="AL309" s="13"/>
      <c r="AM309" s="13"/>
      <c r="AN309" s="13"/>
      <c r="AO309" s="13"/>
      <c r="AP309" s="13"/>
      <c r="AQ309" s="13"/>
      <c r="AR309" s="13"/>
      <c r="AS309" s="13"/>
      <c r="AT309" s="13"/>
      <c r="AU309" s="13"/>
      <c r="AV309" s="13"/>
    </row>
    <row r="310" spans="1:48">
      <c r="A310" s="13"/>
      <c r="B310" s="13"/>
      <c r="C310" s="13"/>
      <c r="D310" s="13"/>
      <c r="E310" s="13"/>
      <c r="F310" s="105"/>
      <c r="G310" s="13"/>
      <c r="H310" s="13"/>
      <c r="I310" s="13"/>
      <c r="J310" s="13"/>
      <c r="K310" s="13"/>
      <c r="L310" s="13"/>
      <c r="M310" s="13"/>
      <c r="N310" s="13"/>
      <c r="O310" s="13"/>
      <c r="P310" s="13"/>
      <c r="Q310" s="13"/>
      <c r="R310" s="13"/>
      <c r="S310" s="13"/>
      <c r="T310" s="1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F310" s="13"/>
      <c r="AG310" s="13"/>
      <c r="AH310" s="13"/>
      <c r="AI310" s="13"/>
      <c r="AJ310" s="13"/>
      <c r="AK310" s="13"/>
      <c r="AL310" s="13"/>
      <c r="AM310" s="13"/>
      <c r="AN310" s="13"/>
      <c r="AO310" s="13"/>
      <c r="AP310" s="13"/>
      <c r="AQ310" s="13"/>
      <c r="AR310" s="13"/>
      <c r="AS310" s="13"/>
      <c r="AT310" s="13"/>
      <c r="AU310" s="13"/>
      <c r="AV310" s="13"/>
    </row>
    <row r="311" spans="1:48">
      <c r="A311" s="13"/>
      <c r="B311" s="13"/>
      <c r="C311" s="13"/>
      <c r="D311" s="13"/>
      <c r="E311" s="13"/>
      <c r="F311" s="105"/>
      <c r="G311" s="13"/>
      <c r="H311" s="13"/>
      <c r="I311" s="13"/>
      <c r="J311" s="13"/>
      <c r="K311" s="13"/>
      <c r="L311" s="13"/>
      <c r="M311" s="13"/>
      <c r="N311" s="13"/>
      <c r="O311" s="13"/>
      <c r="P311" s="13"/>
      <c r="Q311" s="13"/>
      <c r="R311" s="13"/>
      <c r="S311" s="13"/>
      <c r="T311" s="1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F311" s="13"/>
      <c r="AG311" s="13"/>
      <c r="AH311" s="13"/>
      <c r="AI311" s="13"/>
      <c r="AJ311" s="13"/>
      <c r="AK311" s="13"/>
      <c r="AL311" s="13"/>
      <c r="AM311" s="13"/>
      <c r="AN311" s="13"/>
      <c r="AO311" s="13"/>
      <c r="AP311" s="13"/>
      <c r="AQ311" s="13"/>
      <c r="AR311" s="13"/>
      <c r="AS311" s="13"/>
      <c r="AT311" s="13"/>
      <c r="AU311" s="13"/>
      <c r="AV311" s="13"/>
    </row>
    <row r="312" spans="1:48">
      <c r="A312" s="13"/>
      <c r="B312" s="13"/>
      <c r="C312" s="13"/>
      <c r="D312" s="13"/>
      <c r="E312" s="13"/>
      <c r="F312" s="105"/>
      <c r="G312" s="13"/>
      <c r="H312" s="13"/>
      <c r="I312" s="13"/>
      <c r="J312" s="13"/>
      <c r="K312" s="13"/>
      <c r="L312" s="13"/>
      <c r="M312" s="13"/>
      <c r="N312" s="13"/>
      <c r="O312" s="13"/>
      <c r="P312" s="13"/>
      <c r="Q312" s="13"/>
      <c r="R312" s="13"/>
      <c r="S312" s="13"/>
      <c r="T312" s="1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F312" s="13"/>
      <c r="AG312" s="13"/>
      <c r="AH312" s="13"/>
      <c r="AI312" s="13"/>
      <c r="AJ312" s="13"/>
      <c r="AK312" s="13"/>
      <c r="AL312" s="13"/>
      <c r="AM312" s="13"/>
      <c r="AN312" s="13"/>
      <c r="AO312" s="13"/>
      <c r="AP312" s="13"/>
      <c r="AQ312" s="13"/>
      <c r="AR312" s="13"/>
      <c r="AS312" s="13"/>
      <c r="AT312" s="13"/>
      <c r="AU312" s="13"/>
      <c r="AV312" s="13"/>
    </row>
    <row r="313" spans="1:48">
      <c r="A313" s="13"/>
      <c r="B313" s="13"/>
      <c r="C313" s="13"/>
      <c r="D313" s="13"/>
      <c r="E313" s="13"/>
      <c r="F313" s="105"/>
      <c r="G313" s="13"/>
      <c r="H313" s="13"/>
      <c r="I313" s="13"/>
      <c r="J313" s="13"/>
      <c r="K313" s="13"/>
      <c r="L313" s="13"/>
      <c r="M313" s="13"/>
      <c r="N313" s="13"/>
      <c r="O313" s="13"/>
      <c r="P313" s="13"/>
      <c r="Q313" s="13"/>
      <c r="R313" s="13"/>
      <c r="S313" s="13"/>
      <c r="T313" s="1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F313" s="13"/>
      <c r="AG313" s="13"/>
      <c r="AH313" s="13"/>
      <c r="AI313" s="13"/>
      <c r="AJ313" s="13"/>
      <c r="AK313" s="13"/>
      <c r="AL313" s="13"/>
      <c r="AM313" s="13"/>
      <c r="AN313" s="13"/>
      <c r="AO313" s="13"/>
      <c r="AP313" s="13"/>
      <c r="AQ313" s="13"/>
      <c r="AR313" s="13"/>
      <c r="AS313" s="13"/>
      <c r="AT313" s="13"/>
      <c r="AU313" s="13"/>
      <c r="AV313" s="13"/>
    </row>
    <row r="314" spans="1:48">
      <c r="A314" s="13"/>
      <c r="B314" s="13"/>
      <c r="C314" s="13"/>
      <c r="D314" s="13"/>
      <c r="E314" s="13"/>
      <c r="F314" s="105"/>
      <c r="G314" s="13"/>
      <c r="H314" s="13"/>
      <c r="I314" s="13"/>
      <c r="J314" s="13"/>
      <c r="K314" s="13"/>
      <c r="L314" s="13"/>
      <c r="M314" s="13"/>
      <c r="N314" s="13"/>
      <c r="O314" s="13"/>
      <c r="P314" s="13"/>
      <c r="Q314" s="13"/>
      <c r="R314" s="13"/>
      <c r="S314" s="13"/>
      <c r="T314" s="1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F314" s="13"/>
      <c r="AG314" s="13"/>
      <c r="AH314" s="13"/>
      <c r="AI314" s="13"/>
      <c r="AJ314" s="13"/>
      <c r="AK314" s="13"/>
      <c r="AL314" s="13"/>
      <c r="AM314" s="13"/>
      <c r="AN314" s="13"/>
      <c r="AO314" s="13"/>
      <c r="AP314" s="13"/>
      <c r="AQ314" s="13"/>
      <c r="AR314" s="13"/>
      <c r="AS314" s="13"/>
      <c r="AT314" s="13"/>
      <c r="AU314" s="13"/>
      <c r="AV314" s="13"/>
    </row>
    <row r="315" spans="1:48">
      <c r="A315" s="13"/>
      <c r="B315" s="13"/>
      <c r="C315" s="13"/>
      <c r="D315" s="13"/>
      <c r="E315" s="13"/>
      <c r="F315" s="105"/>
      <c r="G315" s="13"/>
      <c r="H315" s="13"/>
      <c r="I315" s="13"/>
      <c r="J315" s="13"/>
      <c r="K315" s="13"/>
      <c r="L315" s="13"/>
      <c r="M315" s="13"/>
      <c r="N315" s="13"/>
      <c r="O315" s="13"/>
      <c r="P315" s="13"/>
      <c r="Q315" s="13"/>
      <c r="R315" s="13"/>
      <c r="S315" s="13"/>
      <c r="T315" s="1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F315" s="13"/>
      <c r="AG315" s="13"/>
      <c r="AH315" s="13"/>
      <c r="AI315" s="13"/>
      <c r="AJ315" s="13"/>
      <c r="AK315" s="13"/>
      <c r="AL315" s="13"/>
      <c r="AM315" s="13"/>
      <c r="AN315" s="13"/>
      <c r="AO315" s="13"/>
      <c r="AP315" s="13"/>
      <c r="AQ315" s="13"/>
      <c r="AR315" s="13"/>
      <c r="AS315" s="13"/>
      <c r="AT315" s="13"/>
      <c r="AU315" s="13"/>
      <c r="AV315" s="13"/>
    </row>
    <row r="316" spans="1:48">
      <c r="A316" s="13"/>
      <c r="B316" s="13"/>
      <c r="C316" s="13"/>
      <c r="D316" s="13"/>
      <c r="E316" s="13"/>
      <c r="F316" s="105"/>
      <c r="G316" s="13"/>
      <c r="H316" s="13"/>
      <c r="I316" s="13"/>
      <c r="J316" s="13"/>
      <c r="K316" s="13"/>
      <c r="L316" s="13"/>
      <c r="M316" s="13"/>
      <c r="N316" s="13"/>
      <c r="O316" s="13"/>
      <c r="P316" s="13"/>
      <c r="Q316" s="13"/>
      <c r="R316" s="13"/>
      <c r="S316" s="13"/>
      <c r="T316" s="1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F316" s="13"/>
      <c r="AG316" s="13"/>
      <c r="AH316" s="13"/>
      <c r="AI316" s="13"/>
      <c r="AJ316" s="13"/>
      <c r="AK316" s="13"/>
      <c r="AL316" s="13"/>
      <c r="AM316" s="13"/>
      <c r="AN316" s="13"/>
      <c r="AO316" s="13"/>
      <c r="AP316" s="13"/>
      <c r="AQ316" s="13"/>
      <c r="AR316" s="13"/>
      <c r="AS316" s="13"/>
      <c r="AT316" s="13"/>
      <c r="AU316" s="13"/>
      <c r="AV316" s="13"/>
    </row>
    <row r="317" spans="1:48">
      <c r="A317" s="13"/>
      <c r="B317" s="13"/>
      <c r="C317" s="13"/>
      <c r="D317" s="13"/>
      <c r="E317" s="13"/>
      <c r="F317" s="105"/>
      <c r="G317" s="13"/>
      <c r="H317" s="13"/>
      <c r="I317" s="13"/>
      <c r="J317" s="13"/>
      <c r="K317" s="13"/>
      <c r="L317" s="13"/>
      <c r="M317" s="13"/>
      <c r="N317" s="13"/>
      <c r="O317" s="13"/>
      <c r="P317" s="13"/>
      <c r="Q317" s="13"/>
      <c r="R317" s="13"/>
      <c r="S317" s="13"/>
      <c r="T317" s="1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F317" s="13"/>
      <c r="AG317" s="13"/>
      <c r="AH317" s="13"/>
      <c r="AI317" s="13"/>
      <c r="AJ317" s="13"/>
      <c r="AK317" s="13"/>
      <c r="AL317" s="13"/>
      <c r="AM317" s="13"/>
      <c r="AN317" s="13"/>
      <c r="AO317" s="13"/>
      <c r="AP317" s="13"/>
      <c r="AQ317" s="13"/>
      <c r="AR317" s="13"/>
      <c r="AS317" s="13"/>
      <c r="AT317" s="13"/>
      <c r="AU317" s="13"/>
      <c r="AV317" s="13"/>
    </row>
    <row r="318" spans="1:48">
      <c r="A318" s="13"/>
      <c r="B318" s="13"/>
      <c r="C318" s="13"/>
      <c r="D318" s="13"/>
      <c r="E318" s="13"/>
      <c r="F318" s="105"/>
      <c r="G318" s="13"/>
      <c r="H318" s="13"/>
      <c r="I318" s="13"/>
      <c r="J318" s="13"/>
      <c r="K318" s="13"/>
      <c r="L318" s="13"/>
      <c r="M318" s="13"/>
      <c r="N318" s="13"/>
      <c r="O318" s="13"/>
      <c r="P318" s="13"/>
      <c r="Q318" s="13"/>
      <c r="R318" s="13"/>
      <c r="S318" s="13"/>
      <c r="T318" s="1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F318" s="13"/>
      <c r="AG318" s="13"/>
      <c r="AH318" s="13"/>
      <c r="AI318" s="13"/>
      <c r="AJ318" s="13"/>
      <c r="AK318" s="13"/>
      <c r="AL318" s="13"/>
      <c r="AM318" s="13"/>
      <c r="AN318" s="13"/>
      <c r="AO318" s="13"/>
      <c r="AP318" s="13"/>
      <c r="AQ318" s="13"/>
      <c r="AR318" s="13"/>
      <c r="AS318" s="13"/>
      <c r="AT318" s="13"/>
      <c r="AU318" s="13"/>
      <c r="AV318" s="13"/>
    </row>
    <row r="319" spans="1:48">
      <c r="A319" s="13"/>
      <c r="B319" s="13"/>
      <c r="C319" s="13"/>
      <c r="D319" s="13"/>
      <c r="E319" s="13"/>
      <c r="F319" s="105"/>
      <c r="G319" s="13"/>
      <c r="H319" s="13"/>
      <c r="I319" s="13"/>
      <c r="J319" s="13"/>
      <c r="K319" s="13"/>
      <c r="L319" s="13"/>
      <c r="M319" s="13"/>
      <c r="N319" s="13"/>
      <c r="O319" s="13"/>
      <c r="P319" s="13"/>
      <c r="Q319" s="13"/>
      <c r="R319" s="13"/>
      <c r="S319" s="13"/>
      <c r="T319" s="1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F319" s="13"/>
      <c r="AG319" s="13"/>
      <c r="AH319" s="13"/>
      <c r="AI319" s="13"/>
      <c r="AJ319" s="13"/>
      <c r="AK319" s="13"/>
      <c r="AL319" s="13"/>
      <c r="AM319" s="13"/>
      <c r="AN319" s="13"/>
      <c r="AO319" s="13"/>
      <c r="AP319" s="13"/>
      <c r="AQ319" s="13"/>
      <c r="AR319" s="13"/>
      <c r="AS319" s="13"/>
      <c r="AT319" s="13"/>
      <c r="AU319" s="13"/>
      <c r="AV319" s="13"/>
    </row>
    <row r="320" spans="1:48">
      <c r="A320" s="13"/>
      <c r="B320" s="13"/>
      <c r="C320" s="13"/>
      <c r="D320" s="13"/>
      <c r="E320" s="13"/>
      <c r="F320" s="105"/>
      <c r="G320" s="13"/>
      <c r="H320" s="13"/>
      <c r="I320" s="13"/>
      <c r="J320" s="13"/>
      <c r="K320" s="13"/>
      <c r="L320" s="13"/>
      <c r="M320" s="13"/>
      <c r="N320" s="13"/>
      <c r="O320" s="13"/>
      <c r="P320" s="13"/>
      <c r="Q320" s="13"/>
      <c r="R320" s="13"/>
      <c r="S320" s="13"/>
      <c r="T320" s="1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F320" s="13"/>
      <c r="AG320" s="13"/>
      <c r="AH320" s="13"/>
      <c r="AI320" s="13"/>
      <c r="AJ320" s="13"/>
      <c r="AK320" s="13"/>
      <c r="AL320" s="13"/>
      <c r="AM320" s="13"/>
      <c r="AN320" s="13"/>
      <c r="AO320" s="13"/>
      <c r="AP320" s="13"/>
      <c r="AQ320" s="13"/>
      <c r="AR320" s="13"/>
      <c r="AS320" s="13"/>
      <c r="AT320" s="13"/>
      <c r="AU320" s="13"/>
      <c r="AV320" s="13"/>
    </row>
    <row r="321" spans="1:48">
      <c r="A321" s="13"/>
      <c r="B321" s="13"/>
      <c r="C321" s="13"/>
      <c r="D321" s="13"/>
      <c r="E321" s="13"/>
      <c r="F321" s="105"/>
      <c r="G321" s="13"/>
      <c r="H321" s="13"/>
      <c r="I321" s="13"/>
      <c r="J321" s="13"/>
      <c r="K321" s="13"/>
      <c r="L321" s="13"/>
      <c r="M321" s="13"/>
      <c r="N321" s="13"/>
      <c r="O321" s="13"/>
      <c r="P321" s="13"/>
      <c r="Q321" s="13"/>
      <c r="R321" s="13"/>
      <c r="S321" s="13"/>
      <c r="T321" s="1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F321" s="13"/>
      <c r="AG321" s="13"/>
      <c r="AH321" s="13"/>
      <c r="AI321" s="13"/>
      <c r="AJ321" s="13"/>
      <c r="AK321" s="13"/>
      <c r="AL321" s="13"/>
      <c r="AM321" s="13"/>
      <c r="AN321" s="13"/>
      <c r="AO321" s="13"/>
      <c r="AP321" s="13"/>
      <c r="AQ321" s="13"/>
      <c r="AR321" s="13"/>
      <c r="AS321" s="13"/>
      <c r="AT321" s="13"/>
      <c r="AU321" s="13"/>
      <c r="AV321" s="13"/>
    </row>
    <row r="322" spans="1:48">
      <c r="A322" s="13"/>
      <c r="B322" s="13"/>
      <c r="C322" s="13"/>
      <c r="D322" s="13"/>
      <c r="E322" s="13"/>
      <c r="F322" s="105"/>
      <c r="G322" s="13"/>
      <c r="H322" s="13"/>
      <c r="I322" s="13"/>
      <c r="J322" s="13"/>
      <c r="K322" s="13"/>
      <c r="L322" s="13"/>
      <c r="M322" s="13"/>
      <c r="N322" s="13"/>
      <c r="O322" s="13"/>
      <c r="P322" s="13"/>
      <c r="Q322" s="13"/>
      <c r="R322" s="13"/>
      <c r="S322" s="13"/>
      <c r="T322" s="1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F322" s="13"/>
      <c r="AG322" s="13"/>
      <c r="AH322" s="13"/>
      <c r="AI322" s="13"/>
      <c r="AJ322" s="13"/>
      <c r="AK322" s="13"/>
      <c r="AL322" s="13"/>
      <c r="AM322" s="13"/>
      <c r="AN322" s="13"/>
      <c r="AO322" s="13"/>
      <c r="AP322" s="13"/>
      <c r="AQ322" s="13"/>
      <c r="AR322" s="13"/>
      <c r="AS322" s="13"/>
      <c r="AT322" s="13"/>
      <c r="AU322" s="13"/>
      <c r="AV322" s="13"/>
    </row>
    <row r="323" spans="1:48">
      <c r="A323" s="13"/>
      <c r="B323" s="13"/>
      <c r="C323" s="13"/>
      <c r="D323" s="13"/>
      <c r="E323" s="13"/>
      <c r="F323" s="105"/>
      <c r="G323" s="13"/>
      <c r="H323" s="13"/>
      <c r="I323" s="13"/>
      <c r="J323" s="13"/>
      <c r="K323" s="13"/>
      <c r="L323" s="13"/>
      <c r="M323" s="13"/>
      <c r="N323" s="13"/>
      <c r="O323" s="13"/>
      <c r="P323" s="13"/>
      <c r="Q323" s="13"/>
      <c r="R323" s="13"/>
      <c r="S323" s="13"/>
      <c r="T323" s="1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F323" s="13"/>
      <c r="AG323" s="13"/>
      <c r="AH323" s="13"/>
      <c r="AI323" s="13"/>
      <c r="AJ323" s="13"/>
      <c r="AK323" s="13"/>
      <c r="AL323" s="13"/>
      <c r="AM323" s="13"/>
      <c r="AN323" s="13"/>
      <c r="AO323" s="13"/>
      <c r="AP323" s="13"/>
      <c r="AQ323" s="13"/>
      <c r="AR323" s="13"/>
      <c r="AS323" s="13"/>
      <c r="AT323" s="13"/>
      <c r="AU323" s="13"/>
      <c r="AV323" s="13"/>
    </row>
    <row r="324" spans="1:48">
      <c r="A324" s="13"/>
      <c r="B324" s="13"/>
      <c r="C324" s="13"/>
      <c r="D324" s="13"/>
      <c r="E324" s="13"/>
      <c r="F324" s="105"/>
      <c r="G324" s="13"/>
      <c r="H324" s="13"/>
      <c r="I324" s="13"/>
      <c r="J324" s="13"/>
      <c r="K324" s="13"/>
      <c r="L324" s="13"/>
      <c r="M324" s="13"/>
      <c r="N324" s="13"/>
      <c r="O324" s="13"/>
      <c r="P324" s="13"/>
      <c r="Q324" s="13"/>
      <c r="R324" s="13"/>
      <c r="S324" s="13"/>
      <c r="T324" s="1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F324" s="13"/>
      <c r="AG324" s="13"/>
      <c r="AH324" s="13"/>
      <c r="AI324" s="13"/>
      <c r="AJ324" s="13"/>
      <c r="AK324" s="13"/>
      <c r="AL324" s="13"/>
      <c r="AM324" s="13"/>
      <c r="AN324" s="13"/>
      <c r="AO324" s="13"/>
      <c r="AP324" s="13"/>
      <c r="AQ324" s="13"/>
      <c r="AR324" s="13"/>
      <c r="AS324" s="13"/>
      <c r="AT324" s="13"/>
      <c r="AU324" s="13"/>
      <c r="AV324" s="13"/>
    </row>
    <row r="325" spans="1:48">
      <c r="A325" s="13"/>
      <c r="B325" s="13"/>
      <c r="C325" s="13"/>
      <c r="D325" s="13"/>
      <c r="E325" s="13"/>
      <c r="F325" s="105"/>
      <c r="G325" s="13"/>
      <c r="H325" s="13"/>
      <c r="I325" s="13"/>
      <c r="J325" s="13"/>
      <c r="K325" s="13"/>
      <c r="L325" s="13"/>
      <c r="M325" s="13"/>
      <c r="N325" s="13"/>
      <c r="O325" s="13"/>
      <c r="P325" s="13"/>
      <c r="Q325" s="13"/>
      <c r="R325" s="13"/>
      <c r="S325" s="13"/>
      <c r="T325" s="1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F325" s="13"/>
      <c r="AG325" s="13"/>
      <c r="AH325" s="13"/>
      <c r="AI325" s="13"/>
      <c r="AJ325" s="13"/>
      <c r="AK325" s="13"/>
      <c r="AL325" s="13"/>
      <c r="AM325" s="13"/>
      <c r="AN325" s="13"/>
      <c r="AO325" s="13"/>
      <c r="AP325" s="13"/>
      <c r="AQ325" s="13"/>
      <c r="AR325" s="13"/>
      <c r="AS325" s="13"/>
      <c r="AT325" s="13"/>
      <c r="AU325" s="13"/>
      <c r="AV325" s="13"/>
    </row>
    <row r="326" spans="1:48">
      <c r="A326" s="13"/>
      <c r="B326" s="13"/>
      <c r="C326" s="13"/>
      <c r="D326" s="13"/>
      <c r="E326" s="13"/>
      <c r="F326" s="105"/>
      <c r="G326" s="13"/>
      <c r="H326" s="13"/>
      <c r="I326" s="13"/>
      <c r="J326" s="13"/>
      <c r="K326" s="13"/>
      <c r="L326" s="13"/>
      <c r="M326" s="13"/>
      <c r="N326" s="13"/>
      <c r="O326" s="13"/>
      <c r="P326" s="13"/>
      <c r="Q326" s="13"/>
      <c r="R326" s="13"/>
      <c r="S326" s="13"/>
      <c r="T326" s="13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F326" s="13"/>
      <c r="AG326" s="13"/>
      <c r="AH326" s="13"/>
      <c r="AI326" s="13"/>
      <c r="AJ326" s="13"/>
      <c r="AK326" s="13"/>
      <c r="AL326" s="13"/>
      <c r="AM326" s="13"/>
      <c r="AN326" s="13"/>
      <c r="AO326" s="13"/>
      <c r="AP326" s="13"/>
      <c r="AQ326" s="13"/>
      <c r="AR326" s="13"/>
      <c r="AS326" s="13"/>
      <c r="AT326" s="13"/>
      <c r="AU326" s="13"/>
      <c r="AV326" s="13"/>
    </row>
    <row r="327" spans="1:48">
      <c r="A327" s="13"/>
      <c r="B327" s="13"/>
      <c r="C327" s="13"/>
      <c r="D327" s="13"/>
      <c r="E327" s="13"/>
      <c r="F327" s="105"/>
      <c r="G327" s="13"/>
      <c r="H327" s="13"/>
      <c r="I327" s="13"/>
      <c r="J327" s="13"/>
      <c r="K327" s="13"/>
      <c r="L327" s="13"/>
      <c r="M327" s="13"/>
      <c r="N327" s="13"/>
      <c r="O327" s="13"/>
      <c r="P327" s="13"/>
      <c r="Q327" s="13"/>
      <c r="R327" s="13"/>
      <c r="S327" s="13"/>
      <c r="T327" s="1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F327" s="13"/>
      <c r="AG327" s="13"/>
      <c r="AH327" s="13"/>
      <c r="AI327" s="13"/>
      <c r="AJ327" s="13"/>
      <c r="AK327" s="13"/>
      <c r="AL327" s="13"/>
      <c r="AM327" s="13"/>
      <c r="AN327" s="13"/>
      <c r="AO327" s="13"/>
      <c r="AP327" s="13"/>
      <c r="AQ327" s="13"/>
      <c r="AR327" s="13"/>
      <c r="AS327" s="13"/>
      <c r="AT327" s="13"/>
      <c r="AU327" s="13"/>
      <c r="AV327" s="13"/>
    </row>
    <row r="328" spans="1:48">
      <c r="A328" s="13"/>
      <c r="B328" s="13"/>
      <c r="C328" s="13"/>
      <c r="D328" s="13"/>
      <c r="E328" s="13"/>
      <c r="F328" s="105"/>
      <c r="G328" s="13"/>
      <c r="H328" s="13"/>
      <c r="I328" s="13"/>
      <c r="J328" s="13"/>
      <c r="K328" s="13"/>
      <c r="L328" s="13"/>
      <c r="M328" s="13"/>
      <c r="N328" s="13"/>
      <c r="O328" s="13"/>
      <c r="P328" s="13"/>
      <c r="Q328" s="13"/>
      <c r="R328" s="13"/>
      <c r="S328" s="13"/>
      <c r="T328" s="1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F328" s="13"/>
      <c r="AG328" s="13"/>
      <c r="AH328" s="13"/>
      <c r="AI328" s="13"/>
      <c r="AJ328" s="13"/>
      <c r="AK328" s="13"/>
      <c r="AL328" s="13"/>
      <c r="AM328" s="13"/>
      <c r="AN328" s="13"/>
      <c r="AO328" s="13"/>
      <c r="AP328" s="13"/>
      <c r="AQ328" s="13"/>
      <c r="AR328" s="13"/>
      <c r="AS328" s="13"/>
      <c r="AT328" s="13"/>
      <c r="AU328" s="13"/>
      <c r="AV328" s="13"/>
    </row>
    <row r="329" spans="1:48">
      <c r="A329" s="13"/>
      <c r="B329" s="13"/>
      <c r="C329" s="13"/>
      <c r="D329" s="13"/>
      <c r="E329" s="13"/>
      <c r="F329" s="105"/>
      <c r="G329" s="13"/>
      <c r="H329" s="13"/>
      <c r="I329" s="13"/>
      <c r="J329" s="13"/>
      <c r="K329" s="13"/>
      <c r="L329" s="13"/>
      <c r="M329" s="13"/>
      <c r="N329" s="13"/>
      <c r="O329" s="13"/>
      <c r="P329" s="13"/>
      <c r="Q329" s="13"/>
      <c r="R329" s="13"/>
      <c r="S329" s="13"/>
      <c r="T329" s="1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F329" s="13"/>
      <c r="AG329" s="13"/>
      <c r="AH329" s="13"/>
      <c r="AI329" s="13"/>
      <c r="AJ329" s="13"/>
      <c r="AK329" s="13"/>
      <c r="AL329" s="13"/>
      <c r="AM329" s="13"/>
      <c r="AN329" s="13"/>
      <c r="AO329" s="13"/>
      <c r="AP329" s="13"/>
      <c r="AQ329" s="13"/>
      <c r="AR329" s="13"/>
      <c r="AS329" s="13"/>
      <c r="AT329" s="13"/>
      <c r="AU329" s="13"/>
      <c r="AV329" s="13"/>
    </row>
    <row r="330" spans="1:48">
      <c r="A330" s="13"/>
      <c r="B330" s="13"/>
      <c r="C330" s="13"/>
      <c r="D330" s="13"/>
      <c r="E330" s="13"/>
      <c r="F330" s="105"/>
      <c r="G330" s="13"/>
      <c r="H330" s="13"/>
      <c r="I330" s="13"/>
      <c r="J330" s="13"/>
      <c r="K330" s="13"/>
      <c r="L330" s="13"/>
      <c r="M330" s="13"/>
      <c r="N330" s="13"/>
      <c r="O330" s="13"/>
      <c r="P330" s="13"/>
      <c r="Q330" s="13"/>
      <c r="R330" s="13"/>
      <c r="S330" s="13"/>
      <c r="T330" s="1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F330" s="13"/>
      <c r="AG330" s="13"/>
      <c r="AH330" s="13"/>
      <c r="AI330" s="13"/>
      <c r="AJ330" s="13"/>
      <c r="AK330" s="13"/>
      <c r="AL330" s="13"/>
      <c r="AM330" s="13"/>
      <c r="AN330" s="13"/>
      <c r="AO330" s="13"/>
      <c r="AP330" s="13"/>
      <c r="AQ330" s="13"/>
      <c r="AR330" s="13"/>
      <c r="AS330" s="13"/>
      <c r="AT330" s="13"/>
      <c r="AU330" s="13"/>
      <c r="AV330" s="13"/>
    </row>
    <row r="331" spans="1:48">
      <c r="A331" s="13"/>
      <c r="B331" s="13"/>
      <c r="C331" s="13"/>
      <c r="D331" s="13"/>
      <c r="E331" s="13"/>
      <c r="F331" s="105"/>
      <c r="G331" s="13"/>
      <c r="H331" s="13"/>
      <c r="I331" s="13"/>
      <c r="J331" s="13"/>
      <c r="K331" s="13"/>
      <c r="L331" s="13"/>
      <c r="M331" s="13"/>
      <c r="N331" s="13"/>
      <c r="O331" s="13"/>
      <c r="P331" s="13"/>
      <c r="Q331" s="13"/>
      <c r="R331" s="13"/>
      <c r="S331" s="13"/>
      <c r="T331" s="13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F331" s="13"/>
      <c r="AG331" s="13"/>
      <c r="AH331" s="13"/>
      <c r="AI331" s="13"/>
      <c r="AJ331" s="13"/>
      <c r="AK331" s="13"/>
      <c r="AL331" s="13"/>
      <c r="AM331" s="13"/>
      <c r="AN331" s="13"/>
      <c r="AO331" s="13"/>
      <c r="AP331" s="13"/>
      <c r="AQ331" s="13"/>
      <c r="AR331" s="13"/>
      <c r="AS331" s="13"/>
      <c r="AT331" s="13"/>
      <c r="AU331" s="13"/>
      <c r="AV331" s="13"/>
    </row>
    <row r="332" spans="1:48">
      <c r="A332" s="13"/>
      <c r="B332" s="13"/>
      <c r="C332" s="13"/>
      <c r="D332" s="13"/>
      <c r="E332" s="13"/>
      <c r="F332" s="105"/>
      <c r="G332" s="13"/>
      <c r="H332" s="13"/>
      <c r="I332" s="13"/>
      <c r="J332" s="13"/>
      <c r="K332" s="13"/>
      <c r="L332" s="13"/>
      <c r="M332" s="13"/>
      <c r="N332" s="13"/>
      <c r="O332" s="13"/>
      <c r="P332" s="13"/>
      <c r="Q332" s="13"/>
      <c r="R332" s="13"/>
      <c r="S332" s="13"/>
      <c r="T332" s="1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F332" s="13"/>
      <c r="AG332" s="13"/>
      <c r="AH332" s="13"/>
      <c r="AI332" s="13"/>
      <c r="AJ332" s="13"/>
      <c r="AK332" s="13"/>
      <c r="AL332" s="13"/>
      <c r="AM332" s="13"/>
      <c r="AN332" s="13"/>
      <c r="AO332" s="13"/>
      <c r="AP332" s="13"/>
      <c r="AQ332" s="13"/>
      <c r="AR332" s="13"/>
      <c r="AS332" s="13"/>
      <c r="AT332" s="13"/>
      <c r="AU332" s="13"/>
      <c r="AV332" s="13"/>
    </row>
    <row r="333" spans="1:48">
      <c r="A333" s="13"/>
      <c r="B333" s="13"/>
      <c r="C333" s="13"/>
      <c r="D333" s="13"/>
      <c r="E333" s="13"/>
      <c r="F333" s="105"/>
      <c r="G333" s="13"/>
      <c r="H333" s="13"/>
      <c r="I333" s="13"/>
      <c r="J333" s="13"/>
      <c r="K333" s="13"/>
      <c r="L333" s="13"/>
      <c r="M333" s="13"/>
      <c r="N333" s="13"/>
      <c r="O333" s="13"/>
      <c r="P333" s="13"/>
      <c r="Q333" s="13"/>
      <c r="R333" s="13"/>
      <c r="S333" s="13"/>
      <c r="T333" s="1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F333" s="13"/>
      <c r="AG333" s="13"/>
      <c r="AH333" s="13"/>
      <c r="AI333" s="13"/>
      <c r="AJ333" s="13"/>
      <c r="AK333" s="13"/>
      <c r="AL333" s="13"/>
      <c r="AM333" s="13"/>
      <c r="AN333" s="13"/>
      <c r="AO333" s="13"/>
      <c r="AP333" s="13"/>
      <c r="AQ333" s="13"/>
      <c r="AR333" s="13"/>
      <c r="AS333" s="13"/>
      <c r="AT333" s="13"/>
      <c r="AU333" s="13"/>
      <c r="AV333" s="13"/>
    </row>
    <row r="334" spans="1:48">
      <c r="A334" s="13"/>
      <c r="B334" s="13"/>
      <c r="C334" s="13"/>
      <c r="D334" s="13"/>
      <c r="E334" s="13"/>
      <c r="F334" s="105"/>
      <c r="G334" s="13"/>
      <c r="H334" s="13"/>
      <c r="I334" s="13"/>
      <c r="J334" s="13"/>
      <c r="K334" s="13"/>
      <c r="L334" s="13"/>
      <c r="M334" s="13"/>
      <c r="N334" s="13"/>
      <c r="O334" s="13"/>
      <c r="P334" s="13"/>
      <c r="Q334" s="13"/>
      <c r="R334" s="13"/>
      <c r="S334" s="13"/>
      <c r="T334" s="1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F334" s="13"/>
      <c r="AG334" s="13"/>
      <c r="AH334" s="13"/>
      <c r="AI334" s="13"/>
      <c r="AJ334" s="13"/>
      <c r="AK334" s="13"/>
      <c r="AL334" s="13"/>
      <c r="AM334" s="13"/>
      <c r="AN334" s="13"/>
      <c r="AO334" s="13"/>
      <c r="AP334" s="13"/>
      <c r="AQ334" s="13"/>
      <c r="AR334" s="13"/>
      <c r="AS334" s="13"/>
      <c r="AT334" s="13"/>
      <c r="AU334" s="13"/>
      <c r="AV334" s="13"/>
    </row>
    <row r="335" spans="1:48">
      <c r="A335" s="13"/>
      <c r="B335" s="13"/>
      <c r="C335" s="13"/>
      <c r="D335" s="13"/>
      <c r="E335" s="13"/>
      <c r="F335" s="105"/>
      <c r="G335" s="13"/>
      <c r="H335" s="13"/>
      <c r="I335" s="13"/>
      <c r="J335" s="13"/>
      <c r="K335" s="13"/>
      <c r="L335" s="13"/>
      <c r="M335" s="13"/>
      <c r="N335" s="13"/>
      <c r="O335" s="13"/>
      <c r="P335" s="13"/>
      <c r="Q335" s="13"/>
      <c r="R335" s="13"/>
      <c r="S335" s="13"/>
      <c r="T335" s="1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F335" s="13"/>
      <c r="AG335" s="13"/>
      <c r="AH335" s="13"/>
      <c r="AI335" s="13"/>
      <c r="AJ335" s="13"/>
      <c r="AK335" s="13"/>
      <c r="AL335" s="13"/>
      <c r="AM335" s="13"/>
      <c r="AN335" s="13"/>
      <c r="AO335" s="13"/>
      <c r="AP335" s="13"/>
      <c r="AQ335" s="13"/>
      <c r="AR335" s="13"/>
      <c r="AS335" s="13"/>
      <c r="AT335" s="13"/>
      <c r="AU335" s="13"/>
      <c r="AV335" s="13"/>
    </row>
    <row r="336" spans="1:48">
      <c r="A336" s="13"/>
      <c r="B336" s="13"/>
      <c r="C336" s="13"/>
      <c r="D336" s="13"/>
      <c r="E336" s="13"/>
      <c r="F336" s="105"/>
      <c r="G336" s="13"/>
      <c r="H336" s="13"/>
      <c r="I336" s="13"/>
      <c r="J336" s="13"/>
      <c r="K336" s="13"/>
      <c r="L336" s="13"/>
      <c r="M336" s="13"/>
      <c r="N336" s="13"/>
      <c r="O336" s="13"/>
      <c r="P336" s="13"/>
      <c r="Q336" s="13"/>
      <c r="R336" s="13"/>
      <c r="S336" s="13"/>
      <c r="T336" s="1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F336" s="13"/>
      <c r="AG336" s="13"/>
      <c r="AH336" s="13"/>
      <c r="AI336" s="13"/>
      <c r="AJ336" s="13"/>
      <c r="AK336" s="13"/>
      <c r="AL336" s="13"/>
      <c r="AM336" s="13"/>
      <c r="AN336" s="13"/>
      <c r="AO336" s="13"/>
      <c r="AP336" s="13"/>
      <c r="AQ336" s="13"/>
      <c r="AR336" s="13"/>
      <c r="AS336" s="13"/>
      <c r="AT336" s="13"/>
      <c r="AU336" s="13"/>
      <c r="AV336" s="13"/>
    </row>
  </sheetData>
  <mergeCells count="5">
    <mergeCell ref="A1:F1"/>
    <mergeCell ref="A3:F3"/>
    <mergeCell ref="A4:F4"/>
    <mergeCell ref="A5:F5"/>
    <mergeCell ref="A6:F6"/>
  </mergeCells>
  <printOptions horizontalCentered="1"/>
  <pageMargins left="0.7" right="0.7" top="0.75" bottom="0.75" header="0.3" footer="0.3"/>
  <pageSetup scale="92" orientation="portrait" horizontalDpi="200" verticalDpi="200" r:id="rId1"/>
  <headerFooter>
    <oddHeader xml:space="preserve">&amp;RExhibit___(APA/SPA/ADH/MBR-1, Schedule 3 ECCR)
Page 1 of 7
</oddHeader>
  </headerFooter>
  <ignoredErrors>
    <ignoredError sqref="A10:E10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F332"/>
  <sheetViews>
    <sheetView showGridLines="0" topLeftCell="A22" zoomScaleNormal="100" zoomScaleSheetLayoutView="85" workbookViewId="0">
      <selection sqref="A1:P1"/>
    </sheetView>
  </sheetViews>
  <sheetFormatPr defaultRowHeight="15.75"/>
  <cols>
    <col min="1" max="1" width="4.875" bestFit="1" customWidth="1"/>
    <col min="2" max="2" width="1.625" customWidth="1"/>
    <col min="3" max="3" width="48.125" customWidth="1"/>
    <col min="4" max="4" width="1.625" customWidth="1"/>
    <col min="5" max="5" width="12.5" customWidth="1"/>
    <col min="6" max="6" width="3" bestFit="1" customWidth="1"/>
    <col min="7" max="7" width="10" customWidth="1"/>
    <col min="8" max="8" width="1.625" customWidth="1"/>
    <col min="9" max="9" width="10.5" customWidth="1"/>
    <col min="10" max="10" width="1.625" customWidth="1"/>
    <col min="11" max="11" width="12.375" bestFit="1" customWidth="1"/>
    <col min="12" max="12" width="1.625" customWidth="1"/>
    <col min="13" max="13" width="12.375" bestFit="1" customWidth="1"/>
    <col min="14" max="14" width="1.625" customWidth="1"/>
    <col min="15" max="15" width="12.625" bestFit="1" customWidth="1"/>
    <col min="16" max="16" width="3.125" style="108" bestFit="1" customWidth="1"/>
    <col min="18" max="18" width="11.125" bestFit="1" customWidth="1"/>
    <col min="20" max="20" width="13.125" bestFit="1" customWidth="1"/>
    <col min="21" max="21" width="17.75" bestFit="1" customWidth="1"/>
    <col min="22" max="22" width="11.5" bestFit="1" customWidth="1"/>
    <col min="23" max="25" width="11.125" bestFit="1" customWidth="1"/>
  </cols>
  <sheetData>
    <row r="1" spans="1:33">
      <c r="A1" s="259" t="s">
        <v>0</v>
      </c>
      <c r="B1" s="259"/>
      <c r="C1" s="259"/>
      <c r="D1" s="259"/>
      <c r="E1" s="259"/>
      <c r="F1" s="259"/>
      <c r="G1" s="259"/>
      <c r="H1" s="259"/>
      <c r="I1" s="259"/>
      <c r="J1" s="259"/>
      <c r="K1" s="259"/>
      <c r="L1" s="259"/>
      <c r="M1" s="259"/>
      <c r="N1" s="259"/>
      <c r="O1" s="259"/>
      <c r="P1" s="259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</row>
    <row r="2" spans="1:33">
      <c r="A2" s="14" t="s">
        <v>6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07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</row>
    <row r="3" spans="1:33">
      <c r="A3" s="259" t="s">
        <v>29</v>
      </c>
      <c r="B3" s="259"/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</row>
    <row r="4" spans="1:33">
      <c r="A4" s="259" t="s">
        <v>140</v>
      </c>
      <c r="B4" s="259"/>
      <c r="C4" s="259"/>
      <c r="D4" s="259"/>
      <c r="E4" s="259"/>
      <c r="F4" s="259"/>
      <c r="G4" s="259"/>
      <c r="H4" s="259"/>
      <c r="I4" s="259"/>
      <c r="J4" s="259"/>
      <c r="K4" s="259"/>
      <c r="L4" s="259"/>
      <c r="M4" s="259"/>
      <c r="N4" s="259"/>
      <c r="O4" s="259"/>
      <c r="P4" s="259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</row>
    <row r="5" spans="1:33">
      <c r="A5" s="259" t="s">
        <v>91</v>
      </c>
      <c r="B5" s="259"/>
      <c r="C5" s="259"/>
      <c r="D5" s="259"/>
      <c r="E5" s="259"/>
      <c r="F5" s="259"/>
      <c r="G5" s="259"/>
      <c r="H5" s="259"/>
      <c r="I5" s="259"/>
      <c r="J5" s="259"/>
      <c r="K5" s="259"/>
      <c r="L5" s="259"/>
      <c r="M5" s="259"/>
      <c r="N5" s="259"/>
      <c r="O5" s="259"/>
      <c r="P5" s="259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</row>
    <row r="6" spans="1:33">
      <c r="A6" s="259" t="s">
        <v>73</v>
      </c>
      <c r="B6" s="259"/>
      <c r="C6" s="259"/>
      <c r="D6" s="259"/>
      <c r="E6" s="259"/>
      <c r="F6" s="259"/>
      <c r="G6" s="259"/>
      <c r="H6" s="259"/>
      <c r="I6" s="259"/>
      <c r="J6" s="259"/>
      <c r="K6" s="259"/>
      <c r="L6" s="259"/>
      <c r="M6" s="259"/>
      <c r="N6" s="259"/>
      <c r="O6" s="259"/>
      <c r="P6" s="259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</row>
    <row r="7" spans="1:33">
      <c r="A7" s="16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05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</row>
    <row r="8" spans="1:33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05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</row>
    <row r="9" spans="1:33" ht="31.5">
      <c r="A9" s="18" t="s">
        <v>8</v>
      </c>
      <c r="B9" s="13"/>
      <c r="C9" s="19" t="s">
        <v>9</v>
      </c>
      <c r="D9" s="13"/>
      <c r="E9" s="18" t="s">
        <v>76</v>
      </c>
      <c r="F9" s="13"/>
      <c r="G9" s="18" t="s">
        <v>87</v>
      </c>
      <c r="H9" s="13"/>
      <c r="I9" s="18" t="s">
        <v>30</v>
      </c>
      <c r="J9" s="13"/>
      <c r="K9" s="19">
        <v>2023</v>
      </c>
      <c r="L9" s="13"/>
      <c r="M9" s="19">
        <v>2024</v>
      </c>
      <c r="N9" s="13"/>
      <c r="O9" s="19">
        <v>2025</v>
      </c>
      <c r="P9" s="105"/>
      <c r="Q9" s="13"/>
      <c r="R9" s="13"/>
      <c r="S9" s="13"/>
      <c r="Z9" s="13"/>
      <c r="AA9" s="13"/>
      <c r="AB9" s="13"/>
      <c r="AC9" s="13"/>
      <c r="AD9" s="13"/>
      <c r="AE9" s="13"/>
      <c r="AF9" s="13"/>
      <c r="AG9" s="13"/>
    </row>
    <row r="10" spans="1:33">
      <c r="A10" s="14" t="s">
        <v>11</v>
      </c>
      <c r="B10" s="13"/>
      <c r="C10" s="14" t="s">
        <v>12</v>
      </c>
      <c r="D10" s="13"/>
      <c r="E10" s="30" t="s">
        <v>13</v>
      </c>
      <c r="F10" s="13"/>
      <c r="G10" s="30" t="s">
        <v>31</v>
      </c>
      <c r="H10" s="13"/>
      <c r="I10" s="30" t="s">
        <v>32</v>
      </c>
      <c r="J10" s="13"/>
      <c r="K10" s="30" t="s">
        <v>33</v>
      </c>
      <c r="L10" s="13"/>
      <c r="M10" s="30" t="s">
        <v>34</v>
      </c>
      <c r="N10" s="13"/>
      <c r="O10" s="30" t="s">
        <v>35</v>
      </c>
      <c r="P10" s="105"/>
      <c r="Q10" s="13"/>
      <c r="R10" s="13"/>
      <c r="S10" s="20"/>
      <c r="Z10" s="13"/>
      <c r="AA10" s="13"/>
      <c r="AB10" s="13"/>
      <c r="AC10" s="13"/>
      <c r="AD10" s="13"/>
      <c r="AE10" s="13"/>
      <c r="AF10" s="13"/>
      <c r="AG10" s="13"/>
    </row>
    <row r="11" spans="1:33">
      <c r="A11" s="13"/>
      <c r="B11" s="13"/>
      <c r="C11" s="21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05"/>
      <c r="Q11" s="13"/>
      <c r="R11" s="13"/>
      <c r="S11" s="13"/>
      <c r="Z11" s="13"/>
      <c r="AA11" s="13"/>
      <c r="AB11" s="13"/>
      <c r="AC11" s="13"/>
      <c r="AD11" s="13"/>
      <c r="AE11" s="13"/>
      <c r="AF11" s="13"/>
      <c r="AG11" s="13"/>
    </row>
    <row r="12" spans="1:33">
      <c r="A12" s="14">
        <v>1</v>
      </c>
      <c r="B12" s="13"/>
      <c r="C12" s="157" t="s">
        <v>94</v>
      </c>
      <c r="D12" s="22"/>
      <c r="E12" s="22"/>
      <c r="F12" s="22"/>
      <c r="G12" s="35">
        <v>7.3203470358795167E-2</v>
      </c>
      <c r="H12" s="22"/>
      <c r="I12" s="99">
        <f>NPV(G12,K12,M12,O12)</f>
        <v>-3079.2837979408405</v>
      </c>
      <c r="J12" s="99"/>
      <c r="K12" s="99">
        <f>'APA_SPA_ADH_MBR-1, Sch 3, p3'!G28</f>
        <v>28692.633506537299</v>
      </c>
      <c r="L12" s="99"/>
      <c r="M12" s="99">
        <f>'APA_SPA_ADH_MBR-1, Sch 3, p3'!I28</f>
        <v>-11507.994445029981</v>
      </c>
      <c r="N12" s="36"/>
      <c r="O12" s="99">
        <f>'APA_SPA_ADH_MBR-1, Sch 3, p3'!K28</f>
        <v>-24503.009053796035</v>
      </c>
      <c r="P12" s="105" t="s">
        <v>18</v>
      </c>
      <c r="Q12" s="13"/>
      <c r="R12" s="13"/>
      <c r="S12" s="13"/>
      <c r="Z12" s="13"/>
      <c r="AA12" s="13"/>
      <c r="AB12" s="13"/>
      <c r="AC12" s="13"/>
      <c r="AD12" s="13"/>
      <c r="AE12" s="13"/>
      <c r="AF12" s="13"/>
      <c r="AG12" s="13"/>
    </row>
    <row r="13" spans="1:33">
      <c r="A13" s="14"/>
      <c r="B13" s="13"/>
      <c r="C13" s="13"/>
      <c r="D13" s="23"/>
      <c r="E13" s="23"/>
      <c r="F13" s="23"/>
      <c r="G13" s="23"/>
      <c r="H13" s="23"/>
      <c r="I13" s="100"/>
      <c r="J13" s="100"/>
      <c r="K13" s="100"/>
      <c r="L13" s="100"/>
      <c r="M13" s="100"/>
      <c r="N13" s="37"/>
      <c r="O13" s="100"/>
      <c r="P13" s="105"/>
      <c r="Q13" s="13"/>
      <c r="R13" s="13"/>
      <c r="S13" s="13"/>
      <c r="Z13" s="13"/>
      <c r="AA13" s="13"/>
      <c r="AB13" s="13"/>
      <c r="AC13" s="13"/>
      <c r="AD13" s="13"/>
      <c r="AE13" s="13"/>
      <c r="AF13" s="13"/>
      <c r="AG13" s="13"/>
    </row>
    <row r="14" spans="1:33">
      <c r="A14" s="14">
        <f>A12+1</f>
        <v>2</v>
      </c>
      <c r="B14" s="13"/>
      <c r="C14" s="157" t="s">
        <v>95</v>
      </c>
      <c r="D14" s="29"/>
      <c r="E14" s="38">
        <f>K14</f>
        <v>-1180.2400728122911</v>
      </c>
      <c r="F14" s="29"/>
      <c r="G14" s="35">
        <f>G12</f>
        <v>7.3203470358795167E-2</v>
      </c>
      <c r="H14" s="29"/>
      <c r="I14" s="99">
        <f>NPV(G14,K14,M14,O14)</f>
        <v>-3079.2837979408409</v>
      </c>
      <c r="J14" s="101"/>
      <c r="K14" s="99">
        <f>PMT(G14,3,-I12)</f>
        <v>-1180.2400728122911</v>
      </c>
      <c r="L14" s="99"/>
      <c r="M14" s="99">
        <f>K14</f>
        <v>-1180.2400728122911</v>
      </c>
      <c r="N14" s="36"/>
      <c r="O14" s="99">
        <f>M14</f>
        <v>-1180.2400728122911</v>
      </c>
      <c r="P14" s="105"/>
      <c r="Q14" s="13"/>
      <c r="R14" s="13"/>
      <c r="S14" s="13"/>
      <c r="Z14" s="13"/>
      <c r="AA14" s="13"/>
      <c r="AB14" s="13"/>
      <c r="AC14" s="13"/>
      <c r="AD14" s="13"/>
      <c r="AE14" s="13"/>
      <c r="AF14" s="13"/>
      <c r="AG14" s="13"/>
    </row>
    <row r="15" spans="1:33">
      <c r="A15" s="14"/>
      <c r="B15" s="13"/>
      <c r="C15" s="13"/>
      <c r="D15" s="26"/>
      <c r="E15" s="38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105"/>
      <c r="Q15" s="13"/>
      <c r="R15" s="13"/>
      <c r="S15" s="13"/>
      <c r="Z15" s="13"/>
      <c r="AA15" s="13"/>
      <c r="AB15" s="13"/>
      <c r="AC15" s="13"/>
      <c r="AD15" s="13"/>
      <c r="AE15" s="13"/>
      <c r="AF15" s="13"/>
      <c r="AG15" s="13"/>
    </row>
    <row r="16" spans="1:33">
      <c r="A16" s="14">
        <f>A14+1</f>
        <v>3</v>
      </c>
      <c r="B16" s="13"/>
      <c r="C16" s="13" t="s">
        <v>36</v>
      </c>
      <c r="D16" s="39" t="s">
        <v>21</v>
      </c>
      <c r="E16" s="40">
        <f>'APA_SPA_ADH_MBR-1, Sch 3, p3'!E28</f>
        <v>45585.070917396006</v>
      </c>
      <c r="F16" s="105" t="s">
        <v>18</v>
      </c>
      <c r="G16" s="26"/>
      <c r="H16" s="26"/>
      <c r="I16" s="26"/>
      <c r="J16" s="26"/>
      <c r="K16" s="26"/>
      <c r="L16" s="26"/>
      <c r="M16" s="26"/>
      <c r="N16" s="26"/>
      <c r="O16" s="26"/>
      <c r="P16" s="105"/>
      <c r="Q16" s="13"/>
      <c r="R16" s="13"/>
      <c r="S16" s="13"/>
      <c r="Z16" s="13"/>
      <c r="AA16" s="13"/>
      <c r="AB16" s="13"/>
      <c r="AC16" s="13"/>
      <c r="AD16" s="13"/>
      <c r="AE16" s="13"/>
      <c r="AF16" s="13"/>
      <c r="AG16" s="13"/>
    </row>
    <row r="17" spans="1:58">
      <c r="A17" s="14"/>
      <c r="B17" s="13"/>
      <c r="C17" s="13"/>
      <c r="D17" s="26"/>
      <c r="E17" s="38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105"/>
      <c r="Q17" s="13"/>
      <c r="R17" s="13"/>
      <c r="S17" s="13"/>
      <c r="Z17" s="13"/>
      <c r="AA17" s="13"/>
      <c r="AB17" s="13"/>
      <c r="AC17" s="13"/>
      <c r="AD17" s="13"/>
      <c r="AE17" s="13"/>
      <c r="AF17" s="13"/>
      <c r="AG17" s="13"/>
    </row>
    <row r="18" spans="1:58" ht="16.5" thickBot="1">
      <c r="A18" s="14">
        <f>A16+1</f>
        <v>4</v>
      </c>
      <c r="B18" s="13"/>
      <c r="C18" s="27" t="s">
        <v>37</v>
      </c>
      <c r="D18" s="26"/>
      <c r="E18" s="34">
        <f>E14-E16</f>
        <v>-46765.310990208294</v>
      </c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105"/>
      <c r="Q18" s="13"/>
      <c r="R18" s="13"/>
      <c r="S18" s="13"/>
      <c r="Z18" s="13"/>
      <c r="AA18" s="13"/>
      <c r="AB18" s="13"/>
      <c r="AC18" s="13"/>
      <c r="AD18" s="13"/>
      <c r="AE18" s="13"/>
      <c r="AF18" s="13"/>
      <c r="AG18" s="13"/>
    </row>
    <row r="19" spans="1:58" ht="16.5" thickTop="1">
      <c r="A19" s="14"/>
      <c r="B19" s="13"/>
      <c r="C19" s="13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105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</row>
    <row r="20" spans="1:58">
      <c r="A20" s="14">
        <f>A18+1</f>
        <v>5</v>
      </c>
      <c r="B20" s="13"/>
      <c r="C20" s="13" t="s">
        <v>38</v>
      </c>
      <c r="D20" s="13"/>
      <c r="E20" s="13"/>
      <c r="F20" s="13"/>
      <c r="J20" s="14"/>
      <c r="K20" s="41">
        <f>K14</f>
        <v>-1180.2400728122911</v>
      </c>
      <c r="L20" s="41"/>
      <c r="M20" s="41">
        <f>M14</f>
        <v>-1180.2400728122911</v>
      </c>
      <c r="N20" s="41"/>
      <c r="O20" s="41">
        <f>O14</f>
        <v>-1180.2400728122911</v>
      </c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</row>
    <row r="21" spans="1:58">
      <c r="A21" s="14"/>
      <c r="B21" s="13"/>
      <c r="C21" s="13"/>
      <c r="D21" s="13"/>
      <c r="E21" s="13"/>
      <c r="F21" s="13"/>
      <c r="J21" s="14"/>
      <c r="K21" s="41"/>
      <c r="L21" s="42"/>
      <c r="M21" s="41"/>
      <c r="N21" s="42"/>
      <c r="O21" s="41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</row>
    <row r="22" spans="1:58">
      <c r="A22" s="14">
        <f>A20+1</f>
        <v>6</v>
      </c>
      <c r="B22" s="13"/>
      <c r="C22" s="27" t="s">
        <v>39</v>
      </c>
      <c r="D22" s="27"/>
      <c r="E22" s="27"/>
      <c r="F22" s="27"/>
      <c r="J22" s="43" t="s">
        <v>21</v>
      </c>
      <c r="K22" s="44">
        <f>K12</f>
        <v>28692.633506537299</v>
      </c>
      <c r="L22" s="45"/>
      <c r="M22" s="44">
        <f>M12</f>
        <v>-11507.994445029981</v>
      </c>
      <c r="N22" s="45"/>
      <c r="O22" s="44">
        <f>O12</f>
        <v>-24503.009053796035</v>
      </c>
      <c r="P22" s="105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</row>
    <row r="23" spans="1:58">
      <c r="A23" s="14"/>
      <c r="B23" s="13"/>
      <c r="C23" s="27"/>
      <c r="D23" s="27"/>
      <c r="E23" s="27"/>
      <c r="F23" s="27"/>
      <c r="J23" s="43"/>
      <c r="K23" s="42"/>
      <c r="L23" s="42"/>
      <c r="M23" s="42"/>
      <c r="N23" s="42"/>
      <c r="O23" s="42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</row>
    <row r="24" spans="1:58">
      <c r="A24" s="14">
        <f>A22+1</f>
        <v>7</v>
      </c>
      <c r="B24" s="13"/>
      <c r="C24" s="13" t="s">
        <v>40</v>
      </c>
      <c r="D24" s="13"/>
      <c r="E24" s="13"/>
      <c r="F24" s="13"/>
      <c r="J24" s="46"/>
      <c r="K24" s="47">
        <f>K20-K22</f>
        <v>-29872.873579349591</v>
      </c>
      <c r="L24" s="47"/>
      <c r="M24" s="47">
        <f>M20-M22</f>
        <v>10327.754372217689</v>
      </c>
      <c r="N24" s="47"/>
      <c r="O24" s="47">
        <f>O20-O22</f>
        <v>23322.768980983743</v>
      </c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</row>
    <row r="25" spans="1:58">
      <c r="A25" s="14"/>
      <c r="B25" s="13"/>
      <c r="C25" s="13"/>
      <c r="D25" s="13"/>
      <c r="E25" s="13"/>
      <c r="F25" s="13"/>
      <c r="J25" s="46"/>
      <c r="K25" s="48"/>
      <c r="L25" s="48"/>
      <c r="M25" s="48"/>
      <c r="N25" s="48"/>
      <c r="O25" s="48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</row>
    <row r="26" spans="1:58">
      <c r="A26" s="14">
        <f>A24+1</f>
        <v>8</v>
      </c>
      <c r="B26" s="13"/>
      <c r="C26" s="13" t="s">
        <v>41</v>
      </c>
      <c r="D26" s="13"/>
      <c r="E26" s="13"/>
      <c r="F26" s="13"/>
      <c r="J26" s="32" t="s">
        <v>27</v>
      </c>
      <c r="K26" s="49">
        <v>0</v>
      </c>
      <c r="L26" s="50"/>
      <c r="M26" s="49">
        <f>K38</f>
        <v>-32059.671594947544</v>
      </c>
      <c r="N26" s="50"/>
      <c r="O26" s="49">
        <f>M38</f>
        <v>-23322.76898098375</v>
      </c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</row>
    <row r="27" spans="1:58">
      <c r="A27" s="14"/>
      <c r="B27" s="13"/>
      <c r="D27" s="13"/>
      <c r="E27" s="13"/>
      <c r="F27" s="13"/>
      <c r="J27" s="46"/>
      <c r="K27" s="50"/>
      <c r="L27" s="50"/>
      <c r="M27" s="50"/>
      <c r="N27" s="50"/>
      <c r="O27" s="50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</row>
    <row r="28" spans="1:58">
      <c r="A28" s="14">
        <f>A26+1</f>
        <v>9</v>
      </c>
      <c r="B28" s="13"/>
      <c r="C28" s="13" t="s">
        <v>83</v>
      </c>
      <c r="D28" s="13"/>
      <c r="E28" s="13"/>
      <c r="F28" s="13"/>
      <c r="J28" s="46"/>
      <c r="K28" s="41">
        <f>K24+K26</f>
        <v>-29872.873579349591</v>
      </c>
      <c r="L28" s="41"/>
      <c r="M28" s="41">
        <f>M24+M26</f>
        <v>-21731.917222729855</v>
      </c>
      <c r="N28" s="41"/>
      <c r="O28" s="41">
        <f>(O24+O26)</f>
        <v>-7.2759576141834259E-12</v>
      </c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</row>
    <row r="29" spans="1:58">
      <c r="A29" s="14"/>
      <c r="B29" s="13"/>
      <c r="C29" s="13"/>
      <c r="D29" s="13"/>
      <c r="E29" s="13"/>
      <c r="F29" s="13"/>
      <c r="J29" s="46"/>
      <c r="K29" s="48"/>
      <c r="L29" s="48"/>
      <c r="M29" s="48"/>
      <c r="N29" s="48"/>
      <c r="O29" s="48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</row>
    <row r="30" spans="1:58">
      <c r="A30" s="14">
        <f>A28+1</f>
        <v>10</v>
      </c>
      <c r="B30" s="13"/>
      <c r="C30" s="15" t="s">
        <v>84</v>
      </c>
      <c r="D30" s="13"/>
      <c r="E30" s="13"/>
      <c r="F30" s="13"/>
      <c r="J30" s="46"/>
      <c r="K30" s="151">
        <f>-K28*25.2955082742317%</f>
        <v>7556.4952080151506</v>
      </c>
      <c r="L30" s="48"/>
      <c r="M30" s="151">
        <f>-M28*25.2955082742317%</f>
        <v>5497.1989192248138</v>
      </c>
      <c r="N30" s="48"/>
      <c r="O30" s="155">
        <f>-O28*25.2955082742317%</f>
        <v>1.8404904603253598E-12</v>
      </c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</row>
    <row r="31" spans="1:58">
      <c r="A31" s="14"/>
      <c r="B31" s="13"/>
      <c r="C31" s="13"/>
      <c r="D31" s="13"/>
      <c r="E31" s="13"/>
      <c r="F31" s="13"/>
      <c r="J31" s="46"/>
      <c r="K31" s="48"/>
      <c r="L31" s="48"/>
      <c r="M31" s="48"/>
      <c r="N31" s="48"/>
      <c r="O31" s="48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</row>
    <row r="32" spans="1:58">
      <c r="A32" s="14">
        <f>A30+1</f>
        <v>11</v>
      </c>
      <c r="B32" s="13"/>
      <c r="C32" s="13" t="s">
        <v>85</v>
      </c>
      <c r="D32" s="13"/>
      <c r="E32" s="13"/>
      <c r="F32" s="13"/>
      <c r="J32" s="46"/>
      <c r="K32" s="48">
        <f>K28+K30</f>
        <v>-22316.378371334438</v>
      </c>
      <c r="L32" s="48"/>
      <c r="M32" s="48">
        <f>M28+M30</f>
        <v>-16234.71830350504</v>
      </c>
      <c r="N32" s="48"/>
      <c r="O32" s="156">
        <f>O28+O30</f>
        <v>-5.4354671538580657E-12</v>
      </c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</row>
    <row r="33" spans="1:58">
      <c r="A33" s="14"/>
      <c r="B33" s="13"/>
      <c r="C33" s="13"/>
      <c r="D33" s="13"/>
      <c r="E33" s="13"/>
      <c r="F33" s="13"/>
      <c r="J33" s="46"/>
      <c r="K33" s="48"/>
      <c r="L33" s="48"/>
      <c r="M33" s="48"/>
      <c r="N33" s="48"/>
      <c r="O33" s="48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</row>
    <row r="34" spans="1:58">
      <c r="A34" s="14">
        <f>A32+1</f>
        <v>12</v>
      </c>
      <c r="B34" s="13"/>
      <c r="C34" s="13" t="s">
        <v>88</v>
      </c>
      <c r="D34" s="13"/>
      <c r="E34" s="13"/>
      <c r="F34" s="13"/>
      <c r="J34" s="32" t="s">
        <v>17</v>
      </c>
      <c r="K34" s="152">
        <v>9.7990721398007449E-2</v>
      </c>
      <c r="L34" s="153"/>
      <c r="M34" s="152">
        <f>K34</f>
        <v>9.7990721398007449E-2</v>
      </c>
      <c r="N34" s="153"/>
      <c r="O34" s="152">
        <f>M34</f>
        <v>9.7990721398007449E-2</v>
      </c>
      <c r="P34" s="105" t="s">
        <v>15</v>
      </c>
      <c r="Q34" s="13"/>
      <c r="R34" s="257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</row>
    <row r="35" spans="1:58">
      <c r="A35" s="14"/>
      <c r="B35" s="13"/>
      <c r="C35" s="13"/>
      <c r="D35" s="13"/>
      <c r="E35" s="13"/>
      <c r="F35" s="13"/>
      <c r="J35" s="32"/>
      <c r="K35" s="51"/>
      <c r="L35" s="51"/>
      <c r="M35" s="51"/>
      <c r="N35" s="51"/>
      <c r="O35" s="51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</row>
    <row r="36" spans="1:58">
      <c r="A36" s="14">
        <f>A34+1</f>
        <v>13</v>
      </c>
      <c r="B36" s="13"/>
      <c r="C36" s="13" t="s">
        <v>82</v>
      </c>
      <c r="D36" s="13"/>
      <c r="E36" s="13"/>
      <c r="F36" s="13"/>
      <c r="J36" s="32" t="s">
        <v>27</v>
      </c>
      <c r="K36" s="154">
        <f>K32*K34</f>
        <v>-2186.7980155979521</v>
      </c>
      <c r="L36" s="52"/>
      <c r="M36" s="154">
        <f>M32*M34</f>
        <v>-1590.8517582538946</v>
      </c>
      <c r="N36" s="52"/>
      <c r="O36" s="154">
        <f>O32*O34</f>
        <v>-5.3262534754172622E-13</v>
      </c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</row>
    <row r="37" spans="1:58">
      <c r="A37" s="14"/>
      <c r="B37" s="13"/>
      <c r="C37" s="13"/>
      <c r="D37" s="13"/>
      <c r="E37" s="13"/>
      <c r="F37" s="13"/>
      <c r="J37" s="32"/>
      <c r="K37" s="47"/>
      <c r="L37" s="47"/>
      <c r="M37" s="47"/>
      <c r="N37" s="47"/>
      <c r="O37" s="47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</row>
    <row r="38" spans="1:58" ht="16.5" thickBot="1">
      <c r="A38" s="14">
        <f>A36+1</f>
        <v>14</v>
      </c>
      <c r="B38" s="13"/>
      <c r="C38" s="13" t="s">
        <v>42</v>
      </c>
      <c r="D38" s="13"/>
      <c r="E38" s="13"/>
      <c r="F38" s="13"/>
      <c r="J38" s="14"/>
      <c r="K38" s="53">
        <f>K28+K36</f>
        <v>-32059.671594947544</v>
      </c>
      <c r="L38" s="47"/>
      <c r="M38" s="53">
        <f>M28+M36</f>
        <v>-23322.76898098375</v>
      </c>
      <c r="N38" s="47"/>
      <c r="O38" s="53">
        <f>O28+O36</f>
        <v>-7.8085829617251522E-12</v>
      </c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</row>
    <row r="39" spans="1:58" ht="16.5" thickTop="1">
      <c r="A39" s="14"/>
      <c r="B39" s="13"/>
      <c r="C39" s="13"/>
      <c r="D39" s="13"/>
      <c r="E39" s="13"/>
      <c r="F39" s="13"/>
      <c r="J39" s="14"/>
      <c r="K39" s="47"/>
      <c r="L39" s="47"/>
      <c r="M39" s="47"/>
      <c r="N39" s="47"/>
      <c r="O39" s="47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</row>
    <row r="40" spans="1:58">
      <c r="A40" s="14"/>
      <c r="B40" s="13"/>
      <c r="C40" s="13" t="s">
        <v>28</v>
      </c>
      <c r="D40" s="13"/>
      <c r="E40" s="13"/>
      <c r="F40" s="13"/>
      <c r="J40" s="14"/>
      <c r="K40" s="47"/>
      <c r="L40" s="47"/>
      <c r="M40" s="47"/>
      <c r="N40" s="47"/>
      <c r="O40" s="47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</row>
    <row r="41" spans="1:58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05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</row>
    <row r="42" spans="1:58">
      <c r="A42" s="13"/>
      <c r="B42" s="13"/>
      <c r="C42" s="158" t="s">
        <v>96</v>
      </c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05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</row>
    <row r="43" spans="1:58">
      <c r="A43" s="13"/>
      <c r="B43" s="13"/>
      <c r="C43" s="159" t="s">
        <v>97</v>
      </c>
      <c r="D43" s="15"/>
      <c r="E43" s="15"/>
      <c r="F43" s="15"/>
      <c r="G43" s="13"/>
      <c r="H43" s="13"/>
      <c r="I43" s="13"/>
      <c r="J43" s="13"/>
      <c r="K43" s="13"/>
      <c r="L43" s="13"/>
      <c r="M43" s="13"/>
      <c r="N43" s="13"/>
      <c r="O43" s="13"/>
      <c r="P43" s="105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</row>
    <row r="44" spans="1:58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05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</row>
    <row r="45" spans="1:58">
      <c r="B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05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</row>
    <row r="46" spans="1:58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05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</row>
    <row r="47" spans="1:58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05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</row>
    <row r="48" spans="1:58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05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3"/>
      <c r="BC48" s="13"/>
      <c r="BD48" s="13"/>
      <c r="BE48" s="13"/>
      <c r="BF48" s="13"/>
    </row>
    <row r="49" spans="1:58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05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  <c r="BA49" s="13"/>
      <c r="BB49" s="13"/>
      <c r="BC49" s="13"/>
      <c r="BD49" s="13"/>
      <c r="BE49" s="13"/>
      <c r="BF49" s="13"/>
    </row>
    <row r="50" spans="1:58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05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  <c r="BE50" s="13"/>
      <c r="BF50" s="13"/>
    </row>
    <row r="51" spans="1:58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05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  <c r="BA51" s="13"/>
      <c r="BB51" s="13"/>
      <c r="BC51" s="13"/>
      <c r="BD51" s="13"/>
      <c r="BE51" s="13"/>
      <c r="BF51" s="13"/>
    </row>
    <row r="52" spans="1:58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05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</row>
    <row r="53" spans="1:58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05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  <c r="BA53" s="13"/>
      <c r="BB53" s="13"/>
      <c r="BC53" s="13"/>
      <c r="BD53" s="13"/>
      <c r="BE53" s="13"/>
      <c r="BF53" s="13"/>
    </row>
    <row r="54" spans="1:58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05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13"/>
      <c r="BF54" s="13"/>
    </row>
    <row r="55" spans="1:58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05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  <c r="BA55" s="13"/>
      <c r="BB55" s="13"/>
      <c r="BC55" s="13"/>
      <c r="BD55" s="13"/>
      <c r="BE55" s="13"/>
      <c r="BF55" s="13"/>
    </row>
    <row r="56" spans="1:58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05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</row>
    <row r="57" spans="1:58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05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  <c r="BF57" s="13"/>
    </row>
    <row r="58" spans="1:58">
      <c r="A58" s="13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05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  <c r="BC58" s="13"/>
      <c r="BD58" s="13"/>
      <c r="BE58" s="13"/>
      <c r="BF58" s="13"/>
    </row>
    <row r="59" spans="1:58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05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  <c r="BA59" s="13"/>
      <c r="BB59" s="13"/>
      <c r="BC59" s="13"/>
      <c r="BD59" s="13"/>
      <c r="BE59" s="13"/>
      <c r="BF59" s="13"/>
    </row>
    <row r="60" spans="1:58">
      <c r="A60" s="13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05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  <c r="BA60" s="13"/>
      <c r="BB60" s="13"/>
      <c r="BC60" s="13"/>
      <c r="BD60" s="13"/>
      <c r="BE60" s="13"/>
      <c r="BF60" s="13"/>
    </row>
    <row r="61" spans="1:58">
      <c r="A61" s="13"/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05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  <c r="BA61" s="13"/>
      <c r="BB61" s="13"/>
      <c r="BC61" s="13"/>
      <c r="BD61" s="13"/>
      <c r="BE61" s="13"/>
      <c r="BF61" s="13"/>
    </row>
    <row r="62" spans="1:58">
      <c r="A62" s="13"/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05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  <c r="BA62" s="13"/>
      <c r="BB62" s="13"/>
      <c r="BC62" s="13"/>
      <c r="BD62" s="13"/>
      <c r="BE62" s="13"/>
      <c r="BF62" s="13"/>
    </row>
    <row r="63" spans="1:58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05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  <c r="BA63" s="13"/>
      <c r="BB63" s="13"/>
      <c r="BC63" s="13"/>
      <c r="BD63" s="13"/>
      <c r="BE63" s="13"/>
      <c r="BF63" s="13"/>
    </row>
    <row r="64" spans="1:58">
      <c r="A64" s="13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05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  <c r="BA64" s="13"/>
      <c r="BB64" s="13"/>
      <c r="BC64" s="13"/>
      <c r="BD64" s="13"/>
      <c r="BE64" s="13"/>
      <c r="BF64" s="13"/>
    </row>
    <row r="65" spans="1:58">
      <c r="A65" s="13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05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3"/>
      <c r="BC65" s="13"/>
      <c r="BD65" s="13"/>
      <c r="BE65" s="13"/>
      <c r="BF65" s="13"/>
    </row>
    <row r="66" spans="1:58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05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  <c r="BA66" s="13"/>
      <c r="BB66" s="13"/>
      <c r="BC66" s="13"/>
      <c r="BD66" s="13"/>
      <c r="BE66" s="13"/>
      <c r="BF66" s="13"/>
    </row>
    <row r="67" spans="1:58">
      <c r="A67" s="13"/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05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  <c r="BA67" s="13"/>
      <c r="BB67" s="13"/>
      <c r="BC67" s="13"/>
      <c r="BD67" s="13"/>
      <c r="BE67" s="13"/>
      <c r="BF67" s="13"/>
    </row>
    <row r="68" spans="1:58">
      <c r="A68" s="13"/>
      <c r="B68" s="13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05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  <c r="BA68" s="13"/>
      <c r="BB68" s="13"/>
      <c r="BC68" s="13"/>
      <c r="BD68" s="13"/>
      <c r="BE68" s="13"/>
      <c r="BF68" s="13"/>
    </row>
    <row r="69" spans="1:58">
      <c r="A69" s="13"/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05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  <c r="BA69" s="13"/>
      <c r="BB69" s="13"/>
      <c r="BC69" s="13"/>
      <c r="BD69" s="13"/>
      <c r="BE69" s="13"/>
      <c r="BF69" s="13"/>
    </row>
    <row r="70" spans="1:58">
      <c r="A70" s="13"/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05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  <c r="BA70" s="13"/>
      <c r="BB70" s="13"/>
      <c r="BC70" s="13"/>
      <c r="BD70" s="13"/>
      <c r="BE70" s="13"/>
      <c r="BF70" s="13"/>
    </row>
    <row r="71" spans="1:58">
      <c r="A71" s="13"/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05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  <c r="BA71" s="13"/>
      <c r="BB71" s="13"/>
      <c r="BC71" s="13"/>
      <c r="BD71" s="13"/>
      <c r="BE71" s="13"/>
      <c r="BF71" s="13"/>
    </row>
    <row r="72" spans="1:58">
      <c r="A72" s="13"/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05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  <c r="BA72" s="13"/>
      <c r="BB72" s="13"/>
      <c r="BC72" s="13"/>
      <c r="BD72" s="13"/>
      <c r="BE72" s="13"/>
      <c r="BF72" s="13"/>
    </row>
    <row r="73" spans="1:58">
      <c r="A73" s="13"/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05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  <c r="BA73" s="13"/>
      <c r="BB73" s="13"/>
      <c r="BC73" s="13"/>
      <c r="BD73" s="13"/>
      <c r="BE73" s="13"/>
      <c r="BF73" s="13"/>
    </row>
    <row r="74" spans="1:58">
      <c r="A74" s="13"/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05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  <c r="BA74" s="13"/>
      <c r="BB74" s="13"/>
      <c r="BC74" s="13"/>
      <c r="BD74" s="13"/>
      <c r="BE74" s="13"/>
      <c r="BF74" s="13"/>
    </row>
    <row r="75" spans="1:58">
      <c r="A75" s="13"/>
      <c r="B75" s="13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05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  <c r="BA75" s="13"/>
      <c r="BB75" s="13"/>
      <c r="BC75" s="13"/>
      <c r="BD75" s="13"/>
      <c r="BE75" s="13"/>
      <c r="BF75" s="13"/>
    </row>
    <row r="76" spans="1:58">
      <c r="A76" s="13"/>
      <c r="B76" s="13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05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  <c r="BA76" s="13"/>
      <c r="BB76" s="13"/>
      <c r="BC76" s="13"/>
      <c r="BD76" s="13"/>
      <c r="BE76" s="13"/>
      <c r="BF76" s="13"/>
    </row>
    <row r="77" spans="1:58">
      <c r="A77" s="13"/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05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  <c r="BA77" s="13"/>
      <c r="BB77" s="13"/>
      <c r="BC77" s="13"/>
      <c r="BD77" s="13"/>
      <c r="BE77" s="13"/>
      <c r="BF77" s="13"/>
    </row>
    <row r="78" spans="1:58">
      <c r="A78" s="13"/>
      <c r="B78" s="13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05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  <c r="BA78" s="13"/>
      <c r="BB78" s="13"/>
      <c r="BC78" s="13"/>
      <c r="BD78" s="13"/>
      <c r="BE78" s="13"/>
      <c r="BF78" s="13"/>
    </row>
    <row r="79" spans="1:58">
      <c r="A79" s="13"/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05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  <c r="BA79" s="13"/>
      <c r="BB79" s="13"/>
      <c r="BC79" s="13"/>
      <c r="BD79" s="13"/>
      <c r="BE79" s="13"/>
      <c r="BF79" s="13"/>
    </row>
    <row r="80" spans="1:58">
      <c r="A80" s="13"/>
      <c r="B80" s="13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05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  <c r="BA80" s="13"/>
      <c r="BB80" s="13"/>
      <c r="BC80" s="13"/>
      <c r="BD80" s="13"/>
      <c r="BE80" s="13"/>
      <c r="BF80" s="13"/>
    </row>
    <row r="81" spans="1:58">
      <c r="A81" s="13"/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05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  <c r="BA81" s="13"/>
      <c r="BB81" s="13"/>
      <c r="BC81" s="13"/>
      <c r="BD81" s="13"/>
      <c r="BE81" s="13"/>
      <c r="BF81" s="13"/>
    </row>
    <row r="82" spans="1:58">
      <c r="A82" s="13"/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05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  <c r="BA82" s="13"/>
      <c r="BB82" s="13"/>
      <c r="BC82" s="13"/>
      <c r="BD82" s="13"/>
      <c r="BE82" s="13"/>
      <c r="BF82" s="13"/>
    </row>
    <row r="83" spans="1:58">
      <c r="A83" s="13"/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05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  <c r="BA83" s="13"/>
      <c r="BB83" s="13"/>
      <c r="BC83" s="13"/>
      <c r="BD83" s="13"/>
      <c r="BE83" s="13"/>
      <c r="BF83" s="13"/>
    </row>
    <row r="84" spans="1:58">
      <c r="A84" s="13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05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  <c r="BA84" s="13"/>
      <c r="BB84" s="13"/>
      <c r="BC84" s="13"/>
      <c r="BD84" s="13"/>
      <c r="BE84" s="13"/>
      <c r="BF84" s="13"/>
    </row>
    <row r="85" spans="1:58">
      <c r="A85" s="13"/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05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  <c r="BA85" s="13"/>
      <c r="BB85" s="13"/>
      <c r="BC85" s="13"/>
      <c r="BD85" s="13"/>
      <c r="BE85" s="13"/>
      <c r="BF85" s="13"/>
    </row>
    <row r="86" spans="1:58">
      <c r="A86" s="13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05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  <c r="BA86" s="13"/>
      <c r="BB86" s="13"/>
      <c r="BC86" s="13"/>
      <c r="BD86" s="13"/>
      <c r="BE86" s="13"/>
      <c r="BF86" s="13"/>
    </row>
    <row r="87" spans="1:58">
      <c r="A87" s="13"/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05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  <c r="BA87" s="13"/>
      <c r="BB87" s="13"/>
      <c r="BC87" s="13"/>
      <c r="BD87" s="13"/>
      <c r="BE87" s="13"/>
      <c r="BF87" s="13"/>
    </row>
    <row r="88" spans="1:58">
      <c r="A88" s="13"/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05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  <c r="BA88" s="13"/>
      <c r="BB88" s="13"/>
      <c r="BC88" s="13"/>
      <c r="BD88" s="13"/>
      <c r="BE88" s="13"/>
      <c r="BF88" s="13"/>
    </row>
    <row r="89" spans="1:58">
      <c r="A89" s="13"/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05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  <c r="BA89" s="13"/>
      <c r="BB89" s="13"/>
      <c r="BC89" s="13"/>
      <c r="BD89" s="13"/>
      <c r="BE89" s="13"/>
      <c r="BF89" s="13"/>
    </row>
    <row r="90" spans="1:58">
      <c r="A90" s="13"/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05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  <c r="BA90" s="13"/>
      <c r="BB90" s="13"/>
      <c r="BC90" s="13"/>
      <c r="BD90" s="13"/>
      <c r="BE90" s="13"/>
      <c r="BF90" s="13"/>
    </row>
    <row r="91" spans="1:58">
      <c r="A91" s="13"/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05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  <c r="BA91" s="13"/>
      <c r="BB91" s="13"/>
      <c r="BC91" s="13"/>
      <c r="BD91" s="13"/>
      <c r="BE91" s="13"/>
      <c r="BF91" s="13"/>
    </row>
    <row r="92" spans="1:58">
      <c r="A92" s="13"/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05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3"/>
      <c r="BA92" s="13"/>
      <c r="BB92" s="13"/>
      <c r="BC92" s="13"/>
      <c r="BD92" s="13"/>
      <c r="BE92" s="13"/>
      <c r="BF92" s="13"/>
    </row>
    <row r="93" spans="1:58">
      <c r="A93" s="13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05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3"/>
      <c r="BA93" s="13"/>
      <c r="BB93" s="13"/>
      <c r="BC93" s="13"/>
      <c r="BD93" s="13"/>
      <c r="BE93" s="13"/>
      <c r="BF93" s="13"/>
    </row>
    <row r="94" spans="1:58">
      <c r="A94" s="13"/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05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  <c r="AY94" s="13"/>
      <c r="AZ94" s="13"/>
      <c r="BA94" s="13"/>
      <c r="BB94" s="13"/>
      <c r="BC94" s="13"/>
      <c r="BD94" s="13"/>
      <c r="BE94" s="13"/>
      <c r="BF94" s="13"/>
    </row>
    <row r="95" spans="1:58">
      <c r="A95" s="13"/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05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  <c r="BA95" s="13"/>
      <c r="BB95" s="13"/>
      <c r="BC95" s="13"/>
      <c r="BD95" s="13"/>
      <c r="BE95" s="13"/>
      <c r="BF95" s="13"/>
    </row>
    <row r="96" spans="1:58">
      <c r="A96" s="13"/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05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  <c r="AY96" s="13"/>
      <c r="AZ96" s="13"/>
      <c r="BA96" s="13"/>
      <c r="BB96" s="13"/>
      <c r="BC96" s="13"/>
      <c r="BD96" s="13"/>
      <c r="BE96" s="13"/>
      <c r="BF96" s="13"/>
    </row>
    <row r="97" spans="1:58">
      <c r="A97" s="13"/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05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3"/>
      <c r="BC97" s="13"/>
      <c r="BD97" s="13"/>
      <c r="BE97" s="13"/>
      <c r="BF97" s="13"/>
    </row>
    <row r="98" spans="1:58">
      <c r="A98" s="13"/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05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  <c r="AY98" s="13"/>
      <c r="AZ98" s="13"/>
      <c r="BA98" s="13"/>
      <c r="BB98" s="13"/>
      <c r="BC98" s="13"/>
      <c r="BD98" s="13"/>
      <c r="BE98" s="13"/>
      <c r="BF98" s="13"/>
    </row>
    <row r="99" spans="1:58">
      <c r="A99" s="13"/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05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3"/>
      <c r="BA99" s="13"/>
      <c r="BB99" s="13"/>
      <c r="BC99" s="13"/>
      <c r="BD99" s="13"/>
      <c r="BE99" s="13"/>
      <c r="BF99" s="13"/>
    </row>
    <row r="100" spans="1:58">
      <c r="A100" s="13"/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05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  <c r="BA100" s="13"/>
      <c r="BB100" s="13"/>
      <c r="BC100" s="13"/>
      <c r="BD100" s="13"/>
      <c r="BE100" s="13"/>
      <c r="BF100" s="13"/>
    </row>
    <row r="101" spans="1:58">
      <c r="A101" s="13"/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05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  <c r="BA101" s="13"/>
      <c r="BB101" s="13"/>
      <c r="BC101" s="13"/>
      <c r="BD101" s="13"/>
      <c r="BE101" s="13"/>
      <c r="BF101" s="13"/>
    </row>
    <row r="102" spans="1:58">
      <c r="A102" s="13"/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05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  <c r="BA102" s="13"/>
      <c r="BB102" s="13"/>
      <c r="BC102" s="13"/>
      <c r="BD102" s="13"/>
      <c r="BE102" s="13"/>
      <c r="BF102" s="13"/>
    </row>
    <row r="103" spans="1:58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05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  <c r="AY103" s="13"/>
      <c r="AZ103" s="13"/>
      <c r="BA103" s="13"/>
      <c r="BB103" s="13"/>
      <c r="BC103" s="13"/>
      <c r="BD103" s="13"/>
      <c r="BE103" s="13"/>
      <c r="BF103" s="13"/>
    </row>
    <row r="104" spans="1:58">
      <c r="A104" s="13"/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05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  <c r="AY104" s="13"/>
      <c r="AZ104" s="13"/>
      <c r="BA104" s="13"/>
      <c r="BB104" s="13"/>
      <c r="BC104" s="13"/>
      <c r="BD104" s="13"/>
      <c r="BE104" s="13"/>
      <c r="BF104" s="13"/>
    </row>
    <row r="105" spans="1:58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05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  <c r="AY105" s="13"/>
      <c r="AZ105" s="13"/>
      <c r="BA105" s="13"/>
      <c r="BB105" s="13"/>
      <c r="BC105" s="13"/>
      <c r="BD105" s="13"/>
      <c r="BE105" s="13"/>
      <c r="BF105" s="13"/>
    </row>
    <row r="106" spans="1:58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05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  <c r="AY106" s="13"/>
      <c r="AZ106" s="13"/>
      <c r="BA106" s="13"/>
      <c r="BB106" s="13"/>
      <c r="BC106" s="13"/>
      <c r="BD106" s="13"/>
      <c r="BE106" s="13"/>
      <c r="BF106" s="13"/>
    </row>
    <row r="107" spans="1:58">
      <c r="A107" s="13"/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05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  <c r="AY107" s="13"/>
      <c r="AZ107" s="13"/>
      <c r="BA107" s="13"/>
      <c r="BB107" s="13"/>
      <c r="BC107" s="13"/>
      <c r="BD107" s="13"/>
      <c r="BE107" s="13"/>
      <c r="BF107" s="13"/>
    </row>
    <row r="108" spans="1:58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05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  <c r="AY108" s="13"/>
      <c r="AZ108" s="13"/>
      <c r="BA108" s="13"/>
      <c r="BB108" s="13"/>
      <c r="BC108" s="13"/>
      <c r="BD108" s="13"/>
      <c r="BE108" s="13"/>
      <c r="BF108" s="13"/>
    </row>
    <row r="109" spans="1:58">
      <c r="A109" s="13"/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05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  <c r="AY109" s="13"/>
      <c r="AZ109" s="13"/>
      <c r="BA109" s="13"/>
      <c r="BB109" s="13"/>
      <c r="BC109" s="13"/>
      <c r="BD109" s="13"/>
      <c r="BE109" s="13"/>
      <c r="BF109" s="13"/>
    </row>
    <row r="110" spans="1:58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05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3"/>
      <c r="AK110" s="13"/>
      <c r="AL110" s="13"/>
      <c r="AM110" s="13"/>
      <c r="AN110" s="13"/>
      <c r="AO110" s="13"/>
      <c r="AP110" s="13"/>
      <c r="AQ110" s="13"/>
      <c r="AR110" s="13"/>
      <c r="AS110" s="13"/>
      <c r="AT110" s="13"/>
      <c r="AU110" s="13"/>
      <c r="AV110" s="13"/>
      <c r="AW110" s="13"/>
      <c r="AX110" s="13"/>
      <c r="AY110" s="13"/>
      <c r="AZ110" s="13"/>
      <c r="BA110" s="13"/>
      <c r="BB110" s="13"/>
      <c r="BC110" s="13"/>
      <c r="BD110" s="13"/>
      <c r="BE110" s="13"/>
      <c r="BF110" s="13"/>
    </row>
    <row r="111" spans="1:58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05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J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  <c r="AX111" s="13"/>
      <c r="AY111" s="13"/>
      <c r="AZ111" s="13"/>
      <c r="BA111" s="13"/>
      <c r="BB111" s="13"/>
      <c r="BC111" s="13"/>
      <c r="BD111" s="13"/>
      <c r="BE111" s="13"/>
      <c r="BF111" s="13"/>
    </row>
    <row r="112" spans="1:58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05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J112" s="13"/>
      <c r="AK112" s="13"/>
      <c r="AL112" s="13"/>
      <c r="AM112" s="13"/>
      <c r="AN112" s="13"/>
      <c r="AO112" s="13"/>
      <c r="AP112" s="13"/>
      <c r="AQ112" s="13"/>
      <c r="AR112" s="13"/>
      <c r="AS112" s="13"/>
      <c r="AT112" s="13"/>
      <c r="AU112" s="13"/>
      <c r="AV112" s="13"/>
      <c r="AW112" s="13"/>
      <c r="AX112" s="13"/>
      <c r="AY112" s="13"/>
      <c r="AZ112" s="13"/>
      <c r="BA112" s="13"/>
      <c r="BB112" s="13"/>
      <c r="BC112" s="13"/>
      <c r="BD112" s="13"/>
      <c r="BE112" s="13"/>
      <c r="BF112" s="13"/>
    </row>
    <row r="113" spans="1:58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05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13"/>
      <c r="AH113" s="13"/>
      <c r="AI113" s="13"/>
      <c r="AJ113" s="13"/>
      <c r="AK113" s="13"/>
      <c r="AL113" s="13"/>
      <c r="AM113" s="13"/>
      <c r="AN113" s="13"/>
      <c r="AO113" s="13"/>
      <c r="AP113" s="13"/>
      <c r="AQ113" s="13"/>
      <c r="AR113" s="13"/>
      <c r="AS113" s="13"/>
      <c r="AT113" s="13"/>
      <c r="AU113" s="13"/>
      <c r="AV113" s="13"/>
      <c r="AW113" s="13"/>
      <c r="AX113" s="13"/>
      <c r="AY113" s="13"/>
      <c r="AZ113" s="13"/>
      <c r="BA113" s="13"/>
      <c r="BB113" s="13"/>
      <c r="BC113" s="13"/>
      <c r="BD113" s="13"/>
      <c r="BE113" s="13"/>
      <c r="BF113" s="13"/>
    </row>
    <row r="114" spans="1:58">
      <c r="A114" s="13"/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05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  <c r="AJ114" s="13"/>
      <c r="AK114" s="13"/>
      <c r="AL114" s="13"/>
      <c r="AM114" s="13"/>
      <c r="AN114" s="13"/>
      <c r="AO114" s="13"/>
      <c r="AP114" s="13"/>
      <c r="AQ114" s="13"/>
      <c r="AR114" s="13"/>
      <c r="AS114" s="13"/>
      <c r="AT114" s="13"/>
      <c r="AU114" s="13"/>
      <c r="AV114" s="13"/>
      <c r="AW114" s="13"/>
      <c r="AX114" s="13"/>
      <c r="AY114" s="13"/>
      <c r="AZ114" s="13"/>
      <c r="BA114" s="13"/>
      <c r="BB114" s="13"/>
      <c r="BC114" s="13"/>
      <c r="BD114" s="13"/>
      <c r="BE114" s="13"/>
      <c r="BF114" s="13"/>
    </row>
    <row r="115" spans="1:58">
      <c r="A115" s="13"/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05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F115" s="13"/>
      <c r="AG115" s="13"/>
      <c r="AH115" s="13"/>
      <c r="AI115" s="13"/>
      <c r="AJ115" s="13"/>
      <c r="AK115" s="13"/>
      <c r="AL115" s="13"/>
      <c r="AM115" s="13"/>
      <c r="AN115" s="13"/>
      <c r="AO115" s="13"/>
      <c r="AP115" s="13"/>
      <c r="AQ115" s="13"/>
      <c r="AR115" s="13"/>
      <c r="AS115" s="13"/>
      <c r="AT115" s="13"/>
      <c r="AU115" s="13"/>
      <c r="AV115" s="13"/>
      <c r="AW115" s="13"/>
      <c r="AX115" s="13"/>
      <c r="AY115" s="13"/>
      <c r="AZ115" s="13"/>
      <c r="BA115" s="13"/>
      <c r="BB115" s="13"/>
      <c r="BC115" s="13"/>
      <c r="BD115" s="13"/>
      <c r="BE115" s="13"/>
      <c r="BF115" s="13"/>
    </row>
    <row r="116" spans="1:58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05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F116" s="13"/>
      <c r="AG116" s="13"/>
      <c r="AH116" s="13"/>
      <c r="AI116" s="13"/>
      <c r="AJ116" s="13"/>
      <c r="AK116" s="13"/>
      <c r="AL116" s="13"/>
      <c r="AM116" s="13"/>
      <c r="AN116" s="13"/>
      <c r="AO116" s="13"/>
      <c r="AP116" s="13"/>
      <c r="AQ116" s="13"/>
      <c r="AR116" s="13"/>
      <c r="AS116" s="13"/>
      <c r="AT116" s="13"/>
      <c r="AU116" s="13"/>
      <c r="AV116" s="13"/>
      <c r="AW116" s="13"/>
      <c r="AX116" s="13"/>
      <c r="AY116" s="13"/>
      <c r="AZ116" s="13"/>
      <c r="BA116" s="13"/>
      <c r="BB116" s="13"/>
      <c r="BC116" s="13"/>
      <c r="BD116" s="13"/>
      <c r="BE116" s="13"/>
      <c r="BF116" s="13"/>
    </row>
    <row r="117" spans="1:58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05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F117" s="13"/>
      <c r="AG117" s="13"/>
      <c r="AH117" s="13"/>
      <c r="AI117" s="13"/>
      <c r="AJ117" s="13"/>
      <c r="AK117" s="13"/>
      <c r="AL117" s="13"/>
      <c r="AM117" s="13"/>
      <c r="AN117" s="13"/>
      <c r="AO117" s="13"/>
      <c r="AP117" s="13"/>
      <c r="AQ117" s="13"/>
      <c r="AR117" s="13"/>
      <c r="AS117" s="13"/>
      <c r="AT117" s="13"/>
      <c r="AU117" s="13"/>
      <c r="AV117" s="13"/>
      <c r="AW117" s="13"/>
      <c r="AX117" s="13"/>
      <c r="AY117" s="13"/>
      <c r="AZ117" s="13"/>
      <c r="BA117" s="13"/>
      <c r="BB117" s="13"/>
      <c r="BC117" s="13"/>
      <c r="BD117" s="13"/>
      <c r="BE117" s="13"/>
      <c r="BF117" s="13"/>
    </row>
    <row r="118" spans="1:58">
      <c r="A118" s="13"/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05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F118" s="13"/>
      <c r="AG118" s="13"/>
      <c r="AH118" s="13"/>
      <c r="AI118" s="13"/>
      <c r="AJ118" s="13"/>
      <c r="AK118" s="13"/>
      <c r="AL118" s="13"/>
      <c r="AM118" s="13"/>
      <c r="AN118" s="13"/>
      <c r="AO118" s="13"/>
      <c r="AP118" s="13"/>
      <c r="AQ118" s="13"/>
      <c r="AR118" s="13"/>
      <c r="AS118" s="13"/>
      <c r="AT118" s="13"/>
      <c r="AU118" s="13"/>
      <c r="AV118" s="13"/>
      <c r="AW118" s="13"/>
      <c r="AX118" s="13"/>
      <c r="AY118" s="13"/>
      <c r="AZ118" s="13"/>
      <c r="BA118" s="13"/>
      <c r="BB118" s="13"/>
      <c r="BC118" s="13"/>
      <c r="BD118" s="13"/>
      <c r="BE118" s="13"/>
      <c r="BF118" s="13"/>
    </row>
    <row r="119" spans="1:58">
      <c r="A119" s="13"/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05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F119" s="13"/>
      <c r="AG119" s="13"/>
      <c r="AH119" s="13"/>
      <c r="AI119" s="13"/>
      <c r="AJ119" s="13"/>
      <c r="AK119" s="13"/>
      <c r="AL119" s="13"/>
      <c r="AM119" s="13"/>
      <c r="AN119" s="13"/>
      <c r="AO119" s="13"/>
      <c r="AP119" s="13"/>
      <c r="AQ119" s="13"/>
      <c r="AR119" s="13"/>
      <c r="AS119" s="13"/>
      <c r="AT119" s="13"/>
      <c r="AU119" s="13"/>
      <c r="AV119" s="13"/>
      <c r="AW119" s="13"/>
      <c r="AX119" s="13"/>
      <c r="AY119" s="13"/>
      <c r="AZ119" s="13"/>
      <c r="BA119" s="13"/>
      <c r="BB119" s="13"/>
      <c r="BC119" s="13"/>
      <c r="BD119" s="13"/>
      <c r="BE119" s="13"/>
      <c r="BF119" s="13"/>
    </row>
    <row r="120" spans="1:58">
      <c r="A120" s="13"/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05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F120" s="13"/>
      <c r="AG120" s="13"/>
      <c r="AH120" s="13"/>
      <c r="AI120" s="13"/>
      <c r="AJ120" s="13"/>
      <c r="AK120" s="13"/>
      <c r="AL120" s="13"/>
      <c r="AM120" s="13"/>
      <c r="AN120" s="13"/>
      <c r="AO120" s="13"/>
      <c r="AP120" s="13"/>
      <c r="AQ120" s="13"/>
      <c r="AR120" s="13"/>
      <c r="AS120" s="13"/>
      <c r="AT120" s="13"/>
      <c r="AU120" s="13"/>
      <c r="AV120" s="13"/>
      <c r="AW120" s="13"/>
      <c r="AX120" s="13"/>
      <c r="AY120" s="13"/>
      <c r="AZ120" s="13"/>
      <c r="BA120" s="13"/>
      <c r="BB120" s="13"/>
      <c r="BC120" s="13"/>
      <c r="BD120" s="13"/>
      <c r="BE120" s="13"/>
      <c r="BF120" s="13"/>
    </row>
    <row r="121" spans="1:58">
      <c r="A121" s="13"/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05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F121" s="13"/>
      <c r="AG121" s="13"/>
      <c r="AH121" s="13"/>
      <c r="AI121" s="13"/>
      <c r="AJ121" s="13"/>
      <c r="AK121" s="13"/>
      <c r="AL121" s="13"/>
      <c r="AM121" s="13"/>
      <c r="AN121" s="13"/>
      <c r="AO121" s="13"/>
      <c r="AP121" s="13"/>
      <c r="AQ121" s="13"/>
      <c r="AR121" s="13"/>
      <c r="AS121" s="13"/>
      <c r="AT121" s="13"/>
      <c r="AU121" s="13"/>
      <c r="AV121" s="13"/>
      <c r="AW121" s="13"/>
      <c r="AX121" s="13"/>
      <c r="AY121" s="13"/>
      <c r="AZ121" s="13"/>
      <c r="BA121" s="13"/>
      <c r="BB121" s="13"/>
      <c r="BC121" s="13"/>
      <c r="BD121" s="13"/>
      <c r="BE121" s="13"/>
      <c r="BF121" s="13"/>
    </row>
    <row r="122" spans="1:58">
      <c r="A122" s="13"/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05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F122" s="13"/>
      <c r="AG122" s="13"/>
      <c r="AH122" s="13"/>
      <c r="AI122" s="13"/>
      <c r="AJ122" s="13"/>
      <c r="AK122" s="13"/>
      <c r="AL122" s="13"/>
      <c r="AM122" s="13"/>
      <c r="AN122" s="13"/>
      <c r="AO122" s="13"/>
      <c r="AP122" s="13"/>
      <c r="AQ122" s="13"/>
      <c r="AR122" s="13"/>
      <c r="AS122" s="13"/>
      <c r="AT122" s="13"/>
      <c r="AU122" s="13"/>
      <c r="AV122" s="13"/>
      <c r="AW122" s="13"/>
      <c r="AX122" s="13"/>
      <c r="AY122" s="13"/>
      <c r="AZ122" s="13"/>
      <c r="BA122" s="13"/>
      <c r="BB122" s="13"/>
      <c r="BC122" s="13"/>
      <c r="BD122" s="13"/>
      <c r="BE122" s="13"/>
      <c r="BF122" s="13"/>
    </row>
    <row r="123" spans="1:58">
      <c r="A123" s="13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05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F123" s="13"/>
      <c r="AG123" s="13"/>
      <c r="AH123" s="13"/>
      <c r="AI123" s="13"/>
      <c r="AJ123" s="13"/>
      <c r="AK123" s="13"/>
      <c r="AL123" s="13"/>
      <c r="AM123" s="13"/>
      <c r="AN123" s="13"/>
      <c r="AO123" s="13"/>
      <c r="AP123" s="13"/>
      <c r="AQ123" s="13"/>
      <c r="AR123" s="13"/>
      <c r="AS123" s="13"/>
      <c r="AT123" s="13"/>
      <c r="AU123" s="13"/>
      <c r="AV123" s="13"/>
      <c r="AW123" s="13"/>
      <c r="AX123" s="13"/>
      <c r="AY123" s="13"/>
      <c r="AZ123" s="13"/>
      <c r="BA123" s="13"/>
      <c r="BB123" s="13"/>
      <c r="BC123" s="13"/>
      <c r="BD123" s="13"/>
      <c r="BE123" s="13"/>
      <c r="BF123" s="13"/>
    </row>
    <row r="124" spans="1:58">
      <c r="A124" s="13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05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F124" s="13"/>
      <c r="AG124" s="13"/>
      <c r="AH124" s="13"/>
      <c r="AI124" s="13"/>
      <c r="AJ124" s="13"/>
      <c r="AK124" s="13"/>
      <c r="AL124" s="13"/>
      <c r="AM124" s="13"/>
      <c r="AN124" s="13"/>
      <c r="AO124" s="13"/>
      <c r="AP124" s="13"/>
      <c r="AQ124" s="13"/>
      <c r="AR124" s="13"/>
      <c r="AS124" s="13"/>
      <c r="AT124" s="13"/>
      <c r="AU124" s="13"/>
      <c r="AV124" s="13"/>
      <c r="AW124" s="13"/>
      <c r="AX124" s="13"/>
      <c r="AY124" s="13"/>
      <c r="AZ124" s="13"/>
      <c r="BA124" s="13"/>
      <c r="BB124" s="13"/>
      <c r="BC124" s="13"/>
      <c r="BD124" s="13"/>
      <c r="BE124" s="13"/>
      <c r="BF124" s="13"/>
    </row>
    <row r="125" spans="1:58">
      <c r="A125" s="13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05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F125" s="13"/>
      <c r="AG125" s="13"/>
      <c r="AH125" s="13"/>
      <c r="AI125" s="13"/>
      <c r="AJ125" s="13"/>
      <c r="AK125" s="13"/>
      <c r="AL125" s="13"/>
      <c r="AM125" s="13"/>
      <c r="AN125" s="13"/>
      <c r="AO125" s="13"/>
      <c r="AP125" s="13"/>
      <c r="AQ125" s="13"/>
      <c r="AR125" s="13"/>
      <c r="AS125" s="13"/>
      <c r="AT125" s="13"/>
      <c r="AU125" s="13"/>
      <c r="AV125" s="13"/>
      <c r="AW125" s="13"/>
      <c r="AX125" s="13"/>
      <c r="AY125" s="13"/>
      <c r="AZ125" s="13"/>
      <c r="BA125" s="13"/>
      <c r="BB125" s="13"/>
      <c r="BC125" s="13"/>
      <c r="BD125" s="13"/>
      <c r="BE125" s="13"/>
      <c r="BF125" s="13"/>
    </row>
    <row r="126" spans="1:58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05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F126" s="13"/>
      <c r="AG126" s="13"/>
      <c r="AH126" s="13"/>
      <c r="AI126" s="13"/>
      <c r="AJ126" s="13"/>
      <c r="AK126" s="13"/>
      <c r="AL126" s="13"/>
      <c r="AM126" s="13"/>
      <c r="AN126" s="13"/>
      <c r="AO126" s="13"/>
      <c r="AP126" s="13"/>
      <c r="AQ126" s="13"/>
      <c r="AR126" s="13"/>
      <c r="AS126" s="13"/>
      <c r="AT126" s="13"/>
      <c r="AU126" s="13"/>
      <c r="AV126" s="13"/>
      <c r="AW126" s="13"/>
      <c r="AX126" s="13"/>
      <c r="AY126" s="13"/>
      <c r="AZ126" s="13"/>
      <c r="BA126" s="13"/>
      <c r="BB126" s="13"/>
      <c r="BC126" s="13"/>
      <c r="BD126" s="13"/>
      <c r="BE126" s="13"/>
      <c r="BF126" s="13"/>
    </row>
    <row r="127" spans="1:58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05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F127" s="13"/>
      <c r="AG127" s="13"/>
      <c r="AH127" s="13"/>
      <c r="AI127" s="13"/>
      <c r="AJ127" s="13"/>
      <c r="AK127" s="13"/>
      <c r="AL127" s="13"/>
      <c r="AM127" s="13"/>
      <c r="AN127" s="13"/>
      <c r="AO127" s="13"/>
      <c r="AP127" s="13"/>
      <c r="AQ127" s="13"/>
      <c r="AR127" s="13"/>
      <c r="AS127" s="13"/>
      <c r="AT127" s="13"/>
      <c r="AU127" s="13"/>
      <c r="AV127" s="13"/>
      <c r="AW127" s="13"/>
      <c r="AX127" s="13"/>
      <c r="AY127" s="13"/>
      <c r="AZ127" s="13"/>
      <c r="BA127" s="13"/>
      <c r="BB127" s="13"/>
      <c r="BC127" s="13"/>
      <c r="BD127" s="13"/>
      <c r="BE127" s="13"/>
      <c r="BF127" s="13"/>
    </row>
    <row r="128" spans="1:58">
      <c r="A128" s="13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05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F128" s="13"/>
      <c r="AG128" s="13"/>
      <c r="AH128" s="13"/>
      <c r="AI128" s="13"/>
      <c r="AJ128" s="13"/>
      <c r="AK128" s="13"/>
      <c r="AL128" s="13"/>
      <c r="AM128" s="13"/>
      <c r="AN128" s="13"/>
      <c r="AO128" s="13"/>
      <c r="AP128" s="13"/>
      <c r="AQ128" s="13"/>
      <c r="AR128" s="13"/>
      <c r="AS128" s="13"/>
      <c r="AT128" s="13"/>
      <c r="AU128" s="13"/>
      <c r="AV128" s="13"/>
      <c r="AW128" s="13"/>
      <c r="AX128" s="13"/>
      <c r="AY128" s="13"/>
      <c r="AZ128" s="13"/>
      <c r="BA128" s="13"/>
      <c r="BB128" s="13"/>
      <c r="BC128" s="13"/>
      <c r="BD128" s="13"/>
      <c r="BE128" s="13"/>
      <c r="BF128" s="13"/>
    </row>
    <row r="129" spans="1:58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05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F129" s="13"/>
      <c r="AG129" s="13"/>
      <c r="AH129" s="13"/>
      <c r="AI129" s="13"/>
      <c r="AJ129" s="13"/>
      <c r="AK129" s="13"/>
      <c r="AL129" s="13"/>
      <c r="AM129" s="13"/>
      <c r="AN129" s="13"/>
      <c r="AO129" s="13"/>
      <c r="AP129" s="13"/>
      <c r="AQ129" s="13"/>
      <c r="AR129" s="13"/>
      <c r="AS129" s="13"/>
      <c r="AT129" s="13"/>
      <c r="AU129" s="13"/>
      <c r="AV129" s="13"/>
      <c r="AW129" s="13"/>
      <c r="AX129" s="13"/>
      <c r="AY129" s="13"/>
      <c r="AZ129" s="13"/>
      <c r="BA129" s="13"/>
      <c r="BB129" s="13"/>
      <c r="BC129" s="13"/>
      <c r="BD129" s="13"/>
      <c r="BE129" s="13"/>
      <c r="BF129" s="13"/>
    </row>
    <row r="130" spans="1:58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05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F130" s="13"/>
      <c r="AG130" s="13"/>
      <c r="AH130" s="13"/>
      <c r="AI130" s="13"/>
      <c r="AJ130" s="13"/>
      <c r="AK130" s="13"/>
      <c r="AL130" s="13"/>
      <c r="AM130" s="13"/>
      <c r="AN130" s="13"/>
      <c r="AO130" s="13"/>
      <c r="AP130" s="13"/>
      <c r="AQ130" s="13"/>
      <c r="AR130" s="13"/>
      <c r="AS130" s="13"/>
      <c r="AT130" s="13"/>
      <c r="AU130" s="13"/>
      <c r="AV130" s="13"/>
      <c r="AW130" s="13"/>
      <c r="AX130" s="13"/>
      <c r="AY130" s="13"/>
      <c r="AZ130" s="13"/>
      <c r="BA130" s="13"/>
      <c r="BB130" s="13"/>
      <c r="BC130" s="13"/>
      <c r="BD130" s="13"/>
      <c r="BE130" s="13"/>
      <c r="BF130" s="13"/>
    </row>
    <row r="131" spans="1:58">
      <c r="A131" s="13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05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  <c r="AW131" s="13"/>
      <c r="AX131" s="13"/>
      <c r="AY131" s="13"/>
      <c r="AZ131" s="13"/>
      <c r="BA131" s="13"/>
      <c r="BB131" s="13"/>
      <c r="BC131" s="13"/>
      <c r="BD131" s="13"/>
      <c r="BE131" s="13"/>
      <c r="BF131" s="13"/>
    </row>
    <row r="132" spans="1:58">
      <c r="A132" s="13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05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13"/>
      <c r="AP132" s="13"/>
      <c r="AQ132" s="13"/>
      <c r="AR132" s="13"/>
      <c r="AS132" s="13"/>
      <c r="AT132" s="13"/>
      <c r="AU132" s="13"/>
      <c r="AV132" s="13"/>
      <c r="AW132" s="13"/>
      <c r="AX132" s="13"/>
      <c r="AY132" s="13"/>
      <c r="AZ132" s="13"/>
      <c r="BA132" s="13"/>
      <c r="BB132" s="13"/>
      <c r="BC132" s="13"/>
      <c r="BD132" s="13"/>
      <c r="BE132" s="13"/>
      <c r="BF132" s="13"/>
    </row>
    <row r="133" spans="1:58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05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13"/>
      <c r="AP133" s="13"/>
      <c r="AQ133" s="13"/>
      <c r="AR133" s="13"/>
      <c r="AS133" s="13"/>
      <c r="AT133" s="13"/>
      <c r="AU133" s="13"/>
      <c r="AV133" s="13"/>
      <c r="AW133" s="13"/>
      <c r="AX133" s="13"/>
      <c r="AY133" s="13"/>
      <c r="AZ133" s="13"/>
      <c r="BA133" s="13"/>
      <c r="BB133" s="13"/>
      <c r="BC133" s="13"/>
      <c r="BD133" s="13"/>
      <c r="BE133" s="13"/>
      <c r="BF133" s="13"/>
    </row>
    <row r="134" spans="1:58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05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  <c r="AW134" s="13"/>
      <c r="AX134" s="13"/>
      <c r="AY134" s="13"/>
      <c r="AZ134" s="13"/>
      <c r="BA134" s="13"/>
      <c r="BB134" s="13"/>
      <c r="BC134" s="13"/>
      <c r="BD134" s="13"/>
      <c r="BE134" s="13"/>
      <c r="BF134" s="13"/>
    </row>
    <row r="135" spans="1:58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05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  <c r="AW135" s="13"/>
      <c r="AX135" s="13"/>
      <c r="AY135" s="13"/>
      <c r="AZ135" s="13"/>
      <c r="BA135" s="13"/>
      <c r="BB135" s="13"/>
      <c r="BC135" s="13"/>
      <c r="BD135" s="13"/>
      <c r="BE135" s="13"/>
      <c r="BF135" s="13"/>
    </row>
    <row r="136" spans="1:58">
      <c r="A136" s="13"/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05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  <c r="AW136" s="13"/>
      <c r="AX136" s="13"/>
      <c r="AY136" s="13"/>
      <c r="AZ136" s="13"/>
      <c r="BA136" s="13"/>
      <c r="BB136" s="13"/>
      <c r="BC136" s="13"/>
      <c r="BD136" s="13"/>
      <c r="BE136" s="13"/>
      <c r="BF136" s="13"/>
    </row>
    <row r="137" spans="1:58">
      <c r="A137" s="13"/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05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F137" s="13"/>
      <c r="AG137" s="13"/>
      <c r="AH137" s="13"/>
      <c r="AI137" s="13"/>
      <c r="AJ137" s="13"/>
      <c r="AK137" s="13"/>
      <c r="AL137" s="13"/>
      <c r="AM137" s="13"/>
      <c r="AN137" s="13"/>
      <c r="AO137" s="13"/>
      <c r="AP137" s="13"/>
      <c r="AQ137" s="13"/>
      <c r="AR137" s="13"/>
      <c r="AS137" s="13"/>
      <c r="AT137" s="13"/>
      <c r="AU137" s="13"/>
      <c r="AV137" s="13"/>
      <c r="AW137" s="13"/>
      <c r="AX137" s="13"/>
      <c r="AY137" s="13"/>
      <c r="AZ137" s="13"/>
      <c r="BA137" s="13"/>
      <c r="BB137" s="13"/>
      <c r="BC137" s="13"/>
      <c r="BD137" s="13"/>
      <c r="BE137" s="13"/>
      <c r="BF137" s="13"/>
    </row>
    <row r="138" spans="1:58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05"/>
      <c r="Q138" s="13"/>
      <c r="R138" s="13"/>
      <c r="S138" s="13"/>
      <c r="T138" s="1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F138" s="13"/>
      <c r="AG138" s="13"/>
      <c r="AH138" s="13"/>
      <c r="AI138" s="13"/>
      <c r="AJ138" s="13"/>
      <c r="AK138" s="13"/>
      <c r="AL138" s="13"/>
      <c r="AM138" s="13"/>
      <c r="AN138" s="13"/>
      <c r="AO138" s="13"/>
      <c r="AP138" s="13"/>
      <c r="AQ138" s="13"/>
      <c r="AR138" s="13"/>
      <c r="AS138" s="13"/>
      <c r="AT138" s="13"/>
      <c r="AU138" s="13"/>
      <c r="AV138" s="13"/>
      <c r="AW138" s="13"/>
      <c r="AX138" s="13"/>
      <c r="AY138" s="13"/>
      <c r="AZ138" s="13"/>
      <c r="BA138" s="13"/>
      <c r="BB138" s="13"/>
      <c r="BC138" s="13"/>
      <c r="BD138" s="13"/>
      <c r="BE138" s="13"/>
      <c r="BF138" s="13"/>
    </row>
    <row r="139" spans="1:58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05"/>
      <c r="Q139" s="13"/>
      <c r="R139" s="13"/>
      <c r="S139" s="13"/>
      <c r="T139" s="1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F139" s="13"/>
      <c r="AG139" s="13"/>
      <c r="AH139" s="13"/>
      <c r="AI139" s="13"/>
      <c r="AJ139" s="13"/>
      <c r="AK139" s="13"/>
      <c r="AL139" s="13"/>
      <c r="AM139" s="13"/>
      <c r="AN139" s="13"/>
      <c r="AO139" s="13"/>
      <c r="AP139" s="13"/>
      <c r="AQ139" s="13"/>
      <c r="AR139" s="13"/>
      <c r="AS139" s="13"/>
      <c r="AT139" s="13"/>
      <c r="AU139" s="13"/>
      <c r="AV139" s="13"/>
      <c r="AW139" s="13"/>
      <c r="AX139" s="13"/>
      <c r="AY139" s="13"/>
      <c r="AZ139" s="13"/>
      <c r="BA139" s="13"/>
      <c r="BB139" s="13"/>
      <c r="BC139" s="13"/>
      <c r="BD139" s="13"/>
      <c r="BE139" s="13"/>
      <c r="BF139" s="13"/>
    </row>
    <row r="140" spans="1:58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05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F140" s="13"/>
      <c r="AG140" s="13"/>
      <c r="AH140" s="13"/>
      <c r="AI140" s="13"/>
      <c r="AJ140" s="13"/>
      <c r="AK140" s="13"/>
      <c r="AL140" s="13"/>
      <c r="AM140" s="13"/>
      <c r="AN140" s="13"/>
      <c r="AO140" s="13"/>
      <c r="AP140" s="13"/>
      <c r="AQ140" s="13"/>
      <c r="AR140" s="13"/>
      <c r="AS140" s="13"/>
      <c r="AT140" s="13"/>
      <c r="AU140" s="13"/>
      <c r="AV140" s="13"/>
      <c r="AW140" s="13"/>
      <c r="AX140" s="13"/>
      <c r="AY140" s="13"/>
      <c r="AZ140" s="13"/>
      <c r="BA140" s="13"/>
      <c r="BB140" s="13"/>
      <c r="BC140" s="13"/>
      <c r="BD140" s="13"/>
      <c r="BE140" s="13"/>
      <c r="BF140" s="13"/>
    </row>
    <row r="141" spans="1:58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05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F141" s="13"/>
      <c r="AG141" s="13"/>
      <c r="AH141" s="13"/>
      <c r="AI141" s="13"/>
      <c r="AJ141" s="13"/>
      <c r="AK141" s="13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  <c r="AW141" s="13"/>
      <c r="AX141" s="13"/>
      <c r="AY141" s="13"/>
      <c r="AZ141" s="13"/>
      <c r="BA141" s="13"/>
      <c r="BB141" s="13"/>
      <c r="BC141" s="13"/>
      <c r="BD141" s="13"/>
      <c r="BE141" s="13"/>
      <c r="BF141" s="13"/>
    </row>
    <row r="142" spans="1:58">
      <c r="A142" s="13"/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05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  <c r="AY142" s="13"/>
      <c r="AZ142" s="13"/>
      <c r="BA142" s="13"/>
      <c r="BB142" s="13"/>
      <c r="BC142" s="13"/>
      <c r="BD142" s="13"/>
      <c r="BE142" s="13"/>
      <c r="BF142" s="13"/>
    </row>
    <row r="143" spans="1:58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05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  <c r="AY143" s="13"/>
      <c r="AZ143" s="13"/>
      <c r="BA143" s="13"/>
      <c r="BB143" s="13"/>
      <c r="BC143" s="13"/>
      <c r="BD143" s="13"/>
      <c r="BE143" s="13"/>
      <c r="BF143" s="13"/>
    </row>
    <row r="144" spans="1:58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05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</row>
    <row r="145" spans="1:58">
      <c r="A145" s="13"/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05"/>
      <c r="Q145" s="13"/>
      <c r="R145" s="13"/>
      <c r="S145" s="13"/>
      <c r="T145" s="1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F145" s="13"/>
      <c r="AG145" s="13"/>
      <c r="AH145" s="13"/>
      <c r="AI145" s="13"/>
      <c r="AJ145" s="13"/>
      <c r="AK145" s="13"/>
      <c r="AL145" s="13"/>
      <c r="AM145" s="13"/>
      <c r="AN145" s="13"/>
      <c r="AO145" s="13"/>
      <c r="AP145" s="13"/>
      <c r="AQ145" s="13"/>
      <c r="AR145" s="13"/>
      <c r="AS145" s="13"/>
      <c r="AT145" s="13"/>
      <c r="AU145" s="13"/>
      <c r="AV145" s="13"/>
      <c r="AW145" s="13"/>
      <c r="AX145" s="13"/>
      <c r="AY145" s="13"/>
      <c r="AZ145" s="13"/>
      <c r="BA145" s="13"/>
      <c r="BB145" s="13"/>
      <c r="BC145" s="13"/>
      <c r="BD145" s="13"/>
      <c r="BE145" s="13"/>
      <c r="BF145" s="13"/>
    </row>
    <row r="146" spans="1:58">
      <c r="A146" s="13"/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05"/>
      <c r="Q146" s="13"/>
      <c r="R146" s="13"/>
      <c r="S146" s="13"/>
      <c r="T146" s="1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F146" s="13"/>
      <c r="AG146" s="13"/>
      <c r="AH146" s="13"/>
      <c r="AI146" s="13"/>
      <c r="AJ146" s="13"/>
      <c r="AK146" s="13"/>
      <c r="AL146" s="13"/>
      <c r="AM146" s="13"/>
      <c r="AN146" s="13"/>
      <c r="AO146" s="13"/>
      <c r="AP146" s="13"/>
      <c r="AQ146" s="13"/>
      <c r="AR146" s="13"/>
      <c r="AS146" s="13"/>
      <c r="AT146" s="13"/>
      <c r="AU146" s="13"/>
      <c r="AV146" s="13"/>
      <c r="AW146" s="13"/>
      <c r="AX146" s="13"/>
      <c r="AY146" s="13"/>
      <c r="AZ146" s="13"/>
      <c r="BA146" s="13"/>
      <c r="BB146" s="13"/>
      <c r="BC146" s="13"/>
      <c r="BD146" s="13"/>
      <c r="BE146" s="13"/>
      <c r="BF146" s="13"/>
    </row>
    <row r="147" spans="1:58">
      <c r="A147" s="13"/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05"/>
      <c r="Q147" s="13"/>
      <c r="R147" s="13"/>
      <c r="S147" s="13"/>
      <c r="T147" s="1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F147" s="13"/>
      <c r="AG147" s="13"/>
      <c r="AH147" s="13"/>
      <c r="AI147" s="13"/>
      <c r="AJ147" s="13"/>
      <c r="AK147" s="13"/>
      <c r="AL147" s="13"/>
      <c r="AM147" s="13"/>
      <c r="AN147" s="13"/>
      <c r="AO147" s="13"/>
      <c r="AP147" s="13"/>
      <c r="AQ147" s="13"/>
      <c r="AR147" s="13"/>
      <c r="AS147" s="13"/>
      <c r="AT147" s="13"/>
      <c r="AU147" s="13"/>
      <c r="AV147" s="13"/>
      <c r="AW147" s="13"/>
      <c r="AX147" s="13"/>
      <c r="AY147" s="13"/>
      <c r="AZ147" s="13"/>
      <c r="BA147" s="13"/>
      <c r="BB147" s="13"/>
      <c r="BC147" s="13"/>
      <c r="BD147" s="13"/>
      <c r="BE147" s="13"/>
      <c r="BF147" s="13"/>
    </row>
    <row r="148" spans="1:58">
      <c r="A148" s="13"/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05"/>
      <c r="Q148" s="13"/>
      <c r="R148" s="13"/>
      <c r="S148" s="13"/>
      <c r="T148" s="1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F148" s="13"/>
      <c r="AG148" s="13"/>
      <c r="AH148" s="13"/>
      <c r="AI148" s="13"/>
      <c r="AJ148" s="13"/>
      <c r="AK148" s="13"/>
      <c r="AL148" s="13"/>
      <c r="AM148" s="13"/>
      <c r="AN148" s="13"/>
      <c r="AO148" s="13"/>
      <c r="AP148" s="13"/>
      <c r="AQ148" s="13"/>
      <c r="AR148" s="13"/>
      <c r="AS148" s="13"/>
      <c r="AT148" s="13"/>
      <c r="AU148" s="13"/>
      <c r="AV148" s="13"/>
      <c r="AW148" s="13"/>
      <c r="AX148" s="13"/>
      <c r="AY148" s="13"/>
      <c r="AZ148" s="13"/>
      <c r="BA148" s="13"/>
      <c r="BB148" s="13"/>
      <c r="BC148" s="13"/>
      <c r="BD148" s="13"/>
      <c r="BE148" s="13"/>
      <c r="BF148" s="13"/>
    </row>
    <row r="149" spans="1:58">
      <c r="A149" s="13"/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05"/>
      <c r="Q149" s="13"/>
      <c r="R149" s="13"/>
      <c r="S149" s="13"/>
      <c r="T149" s="1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F149" s="13"/>
      <c r="AG149" s="13"/>
      <c r="AH149" s="13"/>
      <c r="AI149" s="13"/>
      <c r="AJ149" s="13"/>
      <c r="AK149" s="13"/>
      <c r="AL149" s="13"/>
      <c r="AM149" s="13"/>
      <c r="AN149" s="13"/>
      <c r="AO149" s="13"/>
      <c r="AP149" s="13"/>
      <c r="AQ149" s="13"/>
      <c r="AR149" s="13"/>
      <c r="AS149" s="13"/>
      <c r="AT149" s="13"/>
      <c r="AU149" s="13"/>
      <c r="AV149" s="13"/>
      <c r="AW149" s="13"/>
      <c r="AX149" s="13"/>
      <c r="AY149" s="13"/>
      <c r="AZ149" s="13"/>
      <c r="BA149" s="13"/>
      <c r="BB149" s="13"/>
      <c r="BC149" s="13"/>
      <c r="BD149" s="13"/>
      <c r="BE149" s="13"/>
      <c r="BF149" s="13"/>
    </row>
    <row r="150" spans="1:58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05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</row>
    <row r="151" spans="1:58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05"/>
      <c r="Q151" s="13"/>
      <c r="R151" s="13"/>
      <c r="S151" s="13"/>
      <c r="T151" s="1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F151" s="13"/>
      <c r="AG151" s="13"/>
      <c r="AH151" s="13"/>
      <c r="AI151" s="13"/>
      <c r="AJ151" s="13"/>
      <c r="AK151" s="13"/>
      <c r="AL151" s="13"/>
      <c r="AM151" s="13"/>
      <c r="AN151" s="13"/>
      <c r="AO151" s="13"/>
      <c r="AP151" s="13"/>
      <c r="AQ151" s="13"/>
      <c r="AR151" s="13"/>
      <c r="AS151" s="13"/>
      <c r="AT151" s="13"/>
      <c r="AU151" s="13"/>
      <c r="AV151" s="13"/>
      <c r="AW151" s="13"/>
      <c r="AX151" s="13"/>
      <c r="AY151" s="13"/>
      <c r="AZ151" s="13"/>
      <c r="BA151" s="13"/>
      <c r="BB151" s="13"/>
      <c r="BC151" s="13"/>
      <c r="BD151" s="13"/>
      <c r="BE151" s="13"/>
      <c r="BF151" s="13"/>
    </row>
    <row r="152" spans="1:58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05"/>
      <c r="Q152" s="13"/>
      <c r="R152" s="13"/>
      <c r="S152" s="13"/>
      <c r="T152" s="1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F152" s="13"/>
      <c r="AG152" s="13"/>
      <c r="AH152" s="13"/>
      <c r="AI152" s="13"/>
      <c r="AJ152" s="13"/>
      <c r="AK152" s="13"/>
      <c r="AL152" s="13"/>
      <c r="AM152" s="13"/>
      <c r="AN152" s="13"/>
      <c r="AO152" s="13"/>
      <c r="AP152" s="13"/>
      <c r="AQ152" s="13"/>
      <c r="AR152" s="13"/>
      <c r="AS152" s="13"/>
      <c r="AT152" s="13"/>
      <c r="AU152" s="13"/>
      <c r="AV152" s="13"/>
      <c r="AW152" s="13"/>
      <c r="AX152" s="13"/>
      <c r="AY152" s="13"/>
      <c r="AZ152" s="13"/>
      <c r="BA152" s="13"/>
      <c r="BB152" s="13"/>
      <c r="BC152" s="13"/>
      <c r="BD152" s="13"/>
      <c r="BE152" s="13"/>
      <c r="BF152" s="13"/>
    </row>
    <row r="153" spans="1:58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05"/>
      <c r="Q153" s="13"/>
      <c r="R153" s="13"/>
      <c r="S153" s="13"/>
      <c r="T153" s="1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F153" s="13"/>
      <c r="AG153" s="13"/>
      <c r="AH153" s="13"/>
      <c r="AI153" s="13"/>
      <c r="AJ153" s="13"/>
      <c r="AK153" s="13"/>
      <c r="AL153" s="13"/>
      <c r="AM153" s="13"/>
      <c r="AN153" s="13"/>
      <c r="AO153" s="13"/>
      <c r="AP153" s="13"/>
      <c r="AQ153" s="13"/>
      <c r="AR153" s="13"/>
      <c r="AS153" s="13"/>
      <c r="AT153" s="13"/>
      <c r="AU153" s="13"/>
      <c r="AV153" s="13"/>
      <c r="AW153" s="13"/>
      <c r="AX153" s="13"/>
      <c r="AY153" s="13"/>
      <c r="AZ153" s="13"/>
      <c r="BA153" s="13"/>
      <c r="BB153" s="13"/>
      <c r="BC153" s="13"/>
      <c r="BD153" s="13"/>
      <c r="BE153" s="13"/>
      <c r="BF153" s="13"/>
    </row>
    <row r="154" spans="1:58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05"/>
      <c r="Q154" s="13"/>
      <c r="R154" s="13"/>
      <c r="S154" s="13"/>
      <c r="T154" s="1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F154" s="13"/>
      <c r="AG154" s="13"/>
      <c r="AH154" s="13"/>
      <c r="AI154" s="13"/>
      <c r="AJ154" s="13"/>
      <c r="AK154" s="13"/>
      <c r="AL154" s="13"/>
      <c r="AM154" s="13"/>
      <c r="AN154" s="13"/>
      <c r="AO154" s="13"/>
      <c r="AP154" s="13"/>
      <c r="AQ154" s="13"/>
      <c r="AR154" s="13"/>
      <c r="AS154" s="13"/>
      <c r="AT154" s="13"/>
      <c r="AU154" s="13"/>
      <c r="AV154" s="13"/>
      <c r="AW154" s="13"/>
      <c r="AX154" s="13"/>
      <c r="AY154" s="13"/>
      <c r="AZ154" s="13"/>
      <c r="BA154" s="13"/>
      <c r="BB154" s="13"/>
      <c r="BC154" s="13"/>
      <c r="BD154" s="13"/>
      <c r="BE154" s="13"/>
      <c r="BF154" s="13"/>
    </row>
    <row r="155" spans="1:58">
      <c r="A155" s="13"/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05"/>
      <c r="Q155" s="13"/>
      <c r="R155" s="13"/>
      <c r="S155" s="13"/>
      <c r="T155" s="1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F155" s="13"/>
      <c r="AG155" s="13"/>
      <c r="AH155" s="13"/>
      <c r="AI155" s="13"/>
      <c r="AJ155" s="13"/>
      <c r="AK155" s="13"/>
      <c r="AL155" s="13"/>
      <c r="AM155" s="13"/>
      <c r="AN155" s="13"/>
      <c r="AO155" s="13"/>
      <c r="AP155" s="13"/>
      <c r="AQ155" s="13"/>
      <c r="AR155" s="13"/>
      <c r="AS155" s="13"/>
      <c r="AT155" s="13"/>
      <c r="AU155" s="13"/>
      <c r="AV155" s="13"/>
      <c r="AW155" s="13"/>
      <c r="AX155" s="13"/>
      <c r="AY155" s="13"/>
      <c r="AZ155" s="13"/>
      <c r="BA155" s="13"/>
      <c r="BB155" s="13"/>
      <c r="BC155" s="13"/>
      <c r="BD155" s="13"/>
      <c r="BE155" s="13"/>
      <c r="BF155" s="13"/>
    </row>
    <row r="156" spans="1:58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05"/>
      <c r="Q156" s="13"/>
      <c r="R156" s="13"/>
      <c r="S156" s="13"/>
      <c r="T156" s="1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F156" s="13"/>
      <c r="AG156" s="13"/>
      <c r="AH156" s="13"/>
      <c r="AI156" s="13"/>
      <c r="AJ156" s="13"/>
      <c r="AK156" s="13"/>
      <c r="AL156" s="13"/>
      <c r="AM156" s="13"/>
      <c r="AN156" s="13"/>
      <c r="AO156" s="13"/>
      <c r="AP156" s="13"/>
      <c r="AQ156" s="13"/>
      <c r="AR156" s="13"/>
      <c r="AS156" s="13"/>
      <c r="AT156" s="13"/>
      <c r="AU156" s="13"/>
      <c r="AV156" s="13"/>
      <c r="AW156" s="13"/>
      <c r="AX156" s="13"/>
      <c r="AY156" s="13"/>
      <c r="AZ156" s="13"/>
      <c r="BA156" s="13"/>
      <c r="BB156" s="13"/>
      <c r="BC156" s="13"/>
      <c r="BD156" s="13"/>
      <c r="BE156" s="13"/>
      <c r="BF156" s="13"/>
    </row>
    <row r="157" spans="1:58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05"/>
      <c r="Q157" s="13"/>
      <c r="R157" s="13"/>
      <c r="S157" s="13"/>
      <c r="T157" s="1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F157" s="13"/>
      <c r="AG157" s="13"/>
      <c r="AH157" s="13"/>
      <c r="AI157" s="13"/>
      <c r="AJ157" s="13"/>
      <c r="AK157" s="13"/>
      <c r="AL157" s="13"/>
      <c r="AM157" s="13"/>
      <c r="AN157" s="13"/>
      <c r="AO157" s="13"/>
      <c r="AP157" s="13"/>
      <c r="AQ157" s="13"/>
      <c r="AR157" s="13"/>
      <c r="AS157" s="13"/>
      <c r="AT157" s="13"/>
      <c r="AU157" s="13"/>
      <c r="AV157" s="13"/>
      <c r="AW157" s="13"/>
      <c r="AX157" s="13"/>
      <c r="AY157" s="13"/>
      <c r="AZ157" s="13"/>
      <c r="BA157" s="13"/>
      <c r="BB157" s="13"/>
      <c r="BC157" s="13"/>
      <c r="BD157" s="13"/>
      <c r="BE157" s="13"/>
      <c r="BF157" s="13"/>
    </row>
    <row r="158" spans="1:58">
      <c r="A158" s="13"/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05"/>
      <c r="Q158" s="13"/>
      <c r="R158" s="13"/>
      <c r="S158" s="13"/>
      <c r="T158" s="1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F158" s="13"/>
      <c r="AG158" s="13"/>
      <c r="AH158" s="13"/>
      <c r="AI158" s="13"/>
      <c r="AJ158" s="13"/>
      <c r="AK158" s="13"/>
      <c r="AL158" s="13"/>
      <c r="AM158" s="13"/>
      <c r="AN158" s="13"/>
      <c r="AO158" s="13"/>
      <c r="AP158" s="13"/>
      <c r="AQ158" s="13"/>
      <c r="AR158" s="13"/>
      <c r="AS158" s="13"/>
      <c r="AT158" s="13"/>
      <c r="AU158" s="13"/>
      <c r="AV158" s="13"/>
      <c r="AW158" s="13"/>
      <c r="AX158" s="13"/>
      <c r="AY158" s="13"/>
      <c r="AZ158" s="13"/>
      <c r="BA158" s="13"/>
      <c r="BB158" s="13"/>
      <c r="BC158" s="13"/>
      <c r="BD158" s="13"/>
      <c r="BE158" s="13"/>
      <c r="BF158" s="13"/>
    </row>
    <row r="159" spans="1:58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05"/>
      <c r="Q159" s="13"/>
      <c r="R159" s="13"/>
      <c r="S159" s="13"/>
      <c r="T159" s="1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F159" s="13"/>
      <c r="AG159" s="13"/>
      <c r="AH159" s="13"/>
      <c r="AI159" s="13"/>
      <c r="AJ159" s="13"/>
      <c r="AK159" s="13"/>
      <c r="AL159" s="13"/>
      <c r="AM159" s="13"/>
      <c r="AN159" s="13"/>
      <c r="AO159" s="13"/>
      <c r="AP159" s="13"/>
      <c r="AQ159" s="13"/>
      <c r="AR159" s="13"/>
      <c r="AS159" s="13"/>
      <c r="AT159" s="13"/>
      <c r="AU159" s="13"/>
      <c r="AV159" s="13"/>
      <c r="AW159" s="13"/>
      <c r="AX159" s="13"/>
      <c r="AY159" s="13"/>
      <c r="AZ159" s="13"/>
      <c r="BA159" s="13"/>
      <c r="BB159" s="13"/>
      <c r="BC159" s="13"/>
      <c r="BD159" s="13"/>
      <c r="BE159" s="13"/>
      <c r="BF159" s="13"/>
    </row>
    <row r="160" spans="1:58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05"/>
      <c r="Q160" s="13"/>
      <c r="R160" s="13"/>
      <c r="S160" s="13"/>
      <c r="T160" s="1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F160" s="13"/>
      <c r="AG160" s="13"/>
      <c r="AH160" s="13"/>
      <c r="AI160" s="13"/>
      <c r="AJ160" s="13"/>
      <c r="AK160" s="13"/>
      <c r="AL160" s="13"/>
      <c r="AM160" s="13"/>
      <c r="AN160" s="13"/>
      <c r="AO160" s="13"/>
      <c r="AP160" s="13"/>
      <c r="AQ160" s="13"/>
      <c r="AR160" s="13"/>
      <c r="AS160" s="13"/>
      <c r="AT160" s="13"/>
      <c r="AU160" s="13"/>
      <c r="AV160" s="13"/>
      <c r="AW160" s="13"/>
      <c r="AX160" s="13"/>
      <c r="AY160" s="13"/>
      <c r="AZ160" s="13"/>
      <c r="BA160" s="13"/>
      <c r="BB160" s="13"/>
      <c r="BC160" s="13"/>
      <c r="BD160" s="13"/>
      <c r="BE160" s="13"/>
      <c r="BF160" s="13"/>
    </row>
    <row r="161" spans="1:58">
      <c r="A161" s="13"/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05"/>
      <c r="Q161" s="13"/>
      <c r="R161" s="13"/>
      <c r="S161" s="13"/>
      <c r="T161" s="1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F161" s="13"/>
      <c r="AG161" s="13"/>
      <c r="AH161" s="13"/>
      <c r="AI161" s="13"/>
      <c r="AJ161" s="13"/>
      <c r="AK161" s="13"/>
      <c r="AL161" s="13"/>
      <c r="AM161" s="13"/>
      <c r="AN161" s="13"/>
      <c r="AO161" s="13"/>
      <c r="AP161" s="13"/>
      <c r="AQ161" s="13"/>
      <c r="AR161" s="13"/>
      <c r="AS161" s="13"/>
      <c r="AT161" s="13"/>
      <c r="AU161" s="13"/>
      <c r="AV161" s="13"/>
      <c r="AW161" s="13"/>
      <c r="AX161" s="13"/>
      <c r="AY161" s="13"/>
      <c r="AZ161" s="13"/>
      <c r="BA161" s="13"/>
      <c r="BB161" s="13"/>
      <c r="BC161" s="13"/>
      <c r="BD161" s="13"/>
      <c r="BE161" s="13"/>
      <c r="BF161" s="13"/>
    </row>
    <row r="162" spans="1:58">
      <c r="A162" s="13"/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05"/>
      <c r="Q162" s="13"/>
      <c r="R162" s="13"/>
      <c r="S162" s="13"/>
      <c r="T162" s="1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F162" s="13"/>
      <c r="AG162" s="13"/>
      <c r="AH162" s="13"/>
      <c r="AI162" s="13"/>
      <c r="AJ162" s="13"/>
      <c r="AK162" s="13"/>
      <c r="AL162" s="13"/>
      <c r="AM162" s="13"/>
      <c r="AN162" s="13"/>
      <c r="AO162" s="13"/>
      <c r="AP162" s="13"/>
      <c r="AQ162" s="13"/>
      <c r="AR162" s="13"/>
      <c r="AS162" s="13"/>
      <c r="AT162" s="13"/>
      <c r="AU162" s="13"/>
      <c r="AV162" s="13"/>
      <c r="AW162" s="13"/>
      <c r="AX162" s="13"/>
      <c r="AY162" s="13"/>
      <c r="AZ162" s="13"/>
      <c r="BA162" s="13"/>
      <c r="BB162" s="13"/>
      <c r="BC162" s="13"/>
      <c r="BD162" s="13"/>
      <c r="BE162" s="13"/>
      <c r="BF162" s="13"/>
    </row>
    <row r="163" spans="1:58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05"/>
      <c r="Q163" s="13"/>
      <c r="R163" s="13"/>
      <c r="S163" s="13"/>
      <c r="T163" s="1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F163" s="13"/>
      <c r="AG163" s="13"/>
      <c r="AH163" s="13"/>
      <c r="AI163" s="13"/>
      <c r="AJ163" s="13"/>
      <c r="AK163" s="13"/>
      <c r="AL163" s="13"/>
      <c r="AM163" s="13"/>
      <c r="AN163" s="13"/>
      <c r="AO163" s="13"/>
      <c r="AP163" s="13"/>
      <c r="AQ163" s="13"/>
      <c r="AR163" s="13"/>
      <c r="AS163" s="13"/>
      <c r="AT163" s="13"/>
      <c r="AU163" s="13"/>
      <c r="AV163" s="13"/>
      <c r="AW163" s="13"/>
      <c r="AX163" s="13"/>
      <c r="AY163" s="13"/>
      <c r="AZ163" s="13"/>
      <c r="BA163" s="13"/>
      <c r="BB163" s="13"/>
      <c r="BC163" s="13"/>
      <c r="BD163" s="13"/>
      <c r="BE163" s="13"/>
      <c r="BF163" s="13"/>
    </row>
    <row r="164" spans="1:58">
      <c r="A164" s="13"/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05"/>
      <c r="Q164" s="13"/>
      <c r="R164" s="13"/>
      <c r="S164" s="13"/>
      <c r="T164" s="1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F164" s="13"/>
      <c r="AG164" s="13"/>
      <c r="AH164" s="13"/>
      <c r="AI164" s="13"/>
      <c r="AJ164" s="13"/>
      <c r="AK164" s="13"/>
      <c r="AL164" s="13"/>
      <c r="AM164" s="13"/>
      <c r="AN164" s="13"/>
      <c r="AO164" s="13"/>
      <c r="AP164" s="13"/>
      <c r="AQ164" s="13"/>
      <c r="AR164" s="13"/>
      <c r="AS164" s="13"/>
      <c r="AT164" s="13"/>
      <c r="AU164" s="13"/>
      <c r="AV164" s="13"/>
      <c r="AW164" s="13"/>
      <c r="AX164" s="13"/>
      <c r="AY164" s="13"/>
      <c r="AZ164" s="13"/>
      <c r="BA164" s="13"/>
      <c r="BB164" s="13"/>
      <c r="BC164" s="13"/>
      <c r="BD164" s="13"/>
      <c r="BE164" s="13"/>
      <c r="BF164" s="13"/>
    </row>
    <row r="165" spans="1:58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05"/>
      <c r="Q165" s="13"/>
      <c r="R165" s="13"/>
      <c r="S165" s="13"/>
      <c r="T165" s="1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F165" s="13"/>
      <c r="AG165" s="13"/>
      <c r="AH165" s="13"/>
      <c r="AI165" s="13"/>
      <c r="AJ165" s="13"/>
      <c r="AK165" s="13"/>
      <c r="AL165" s="13"/>
      <c r="AM165" s="13"/>
      <c r="AN165" s="13"/>
      <c r="AO165" s="13"/>
      <c r="AP165" s="13"/>
      <c r="AQ165" s="13"/>
      <c r="AR165" s="13"/>
      <c r="AS165" s="13"/>
      <c r="AT165" s="13"/>
      <c r="AU165" s="13"/>
      <c r="AV165" s="13"/>
      <c r="AW165" s="13"/>
      <c r="AX165" s="13"/>
      <c r="AY165" s="13"/>
      <c r="AZ165" s="13"/>
      <c r="BA165" s="13"/>
      <c r="BB165" s="13"/>
      <c r="BC165" s="13"/>
      <c r="BD165" s="13"/>
      <c r="BE165" s="13"/>
      <c r="BF165" s="13"/>
    </row>
    <row r="166" spans="1:58">
      <c r="A166" s="13"/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05"/>
      <c r="Q166" s="13"/>
      <c r="R166" s="13"/>
      <c r="S166" s="13"/>
      <c r="T166" s="1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F166" s="13"/>
      <c r="AG166" s="13"/>
      <c r="AH166" s="13"/>
      <c r="AI166" s="13"/>
      <c r="AJ166" s="13"/>
      <c r="AK166" s="13"/>
      <c r="AL166" s="13"/>
      <c r="AM166" s="13"/>
      <c r="AN166" s="13"/>
      <c r="AO166" s="13"/>
      <c r="AP166" s="13"/>
      <c r="AQ166" s="13"/>
      <c r="AR166" s="13"/>
      <c r="AS166" s="13"/>
      <c r="AT166" s="13"/>
      <c r="AU166" s="13"/>
      <c r="AV166" s="13"/>
      <c r="AW166" s="13"/>
      <c r="AX166" s="13"/>
      <c r="AY166" s="13"/>
      <c r="AZ166" s="13"/>
      <c r="BA166" s="13"/>
      <c r="BB166" s="13"/>
      <c r="BC166" s="13"/>
      <c r="BD166" s="13"/>
      <c r="BE166" s="13"/>
      <c r="BF166" s="13"/>
    </row>
    <row r="167" spans="1:58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05"/>
      <c r="Q167" s="13"/>
      <c r="R167" s="13"/>
      <c r="S167" s="13"/>
      <c r="T167" s="1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F167" s="13"/>
      <c r="AG167" s="13"/>
      <c r="AH167" s="13"/>
      <c r="AI167" s="13"/>
      <c r="AJ167" s="13"/>
      <c r="AK167" s="13"/>
      <c r="AL167" s="13"/>
      <c r="AM167" s="13"/>
      <c r="AN167" s="13"/>
      <c r="AO167" s="13"/>
      <c r="AP167" s="13"/>
      <c r="AQ167" s="13"/>
      <c r="AR167" s="13"/>
      <c r="AS167" s="13"/>
      <c r="AT167" s="13"/>
      <c r="AU167" s="13"/>
      <c r="AV167" s="13"/>
      <c r="AW167" s="13"/>
      <c r="AX167" s="13"/>
      <c r="AY167" s="13"/>
      <c r="AZ167" s="13"/>
      <c r="BA167" s="13"/>
      <c r="BB167" s="13"/>
      <c r="BC167" s="13"/>
      <c r="BD167" s="13"/>
      <c r="BE167" s="13"/>
      <c r="BF167" s="13"/>
    </row>
    <row r="168" spans="1:58">
      <c r="A168" s="13"/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05"/>
      <c r="Q168" s="13"/>
      <c r="R168" s="13"/>
      <c r="S168" s="13"/>
      <c r="T168" s="1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F168" s="13"/>
      <c r="AG168" s="13"/>
      <c r="AH168" s="13"/>
      <c r="AI168" s="13"/>
      <c r="AJ168" s="13"/>
      <c r="AK168" s="13"/>
      <c r="AL168" s="13"/>
      <c r="AM168" s="13"/>
      <c r="AN168" s="13"/>
      <c r="AO168" s="13"/>
      <c r="AP168" s="13"/>
      <c r="AQ168" s="13"/>
      <c r="AR168" s="13"/>
      <c r="AS168" s="13"/>
      <c r="AT168" s="13"/>
      <c r="AU168" s="13"/>
      <c r="AV168" s="13"/>
      <c r="AW168" s="13"/>
      <c r="AX168" s="13"/>
      <c r="AY168" s="13"/>
      <c r="AZ168" s="13"/>
      <c r="BA168" s="13"/>
      <c r="BB168" s="13"/>
      <c r="BC168" s="13"/>
      <c r="BD168" s="13"/>
      <c r="BE168" s="13"/>
      <c r="BF168" s="13"/>
    </row>
    <row r="169" spans="1:58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05"/>
      <c r="Q169" s="13"/>
      <c r="R169" s="13"/>
      <c r="S169" s="13"/>
      <c r="T169" s="1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F169" s="13"/>
      <c r="AG169" s="13"/>
      <c r="AH169" s="13"/>
      <c r="AI169" s="13"/>
      <c r="AJ169" s="13"/>
      <c r="AK169" s="13"/>
      <c r="AL169" s="13"/>
      <c r="AM169" s="13"/>
      <c r="AN169" s="13"/>
      <c r="AO169" s="13"/>
      <c r="AP169" s="13"/>
      <c r="AQ169" s="13"/>
      <c r="AR169" s="13"/>
      <c r="AS169" s="13"/>
      <c r="AT169" s="13"/>
      <c r="AU169" s="13"/>
      <c r="AV169" s="13"/>
      <c r="AW169" s="13"/>
      <c r="AX169" s="13"/>
      <c r="AY169" s="13"/>
      <c r="AZ169" s="13"/>
      <c r="BA169" s="13"/>
      <c r="BB169" s="13"/>
      <c r="BC169" s="13"/>
      <c r="BD169" s="13"/>
      <c r="BE169" s="13"/>
      <c r="BF169" s="13"/>
    </row>
    <row r="170" spans="1:58">
      <c r="A170" s="13"/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05"/>
      <c r="Q170" s="13"/>
      <c r="R170" s="13"/>
      <c r="S170" s="13"/>
      <c r="T170" s="1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F170" s="13"/>
      <c r="AG170" s="13"/>
      <c r="AH170" s="13"/>
      <c r="AI170" s="13"/>
      <c r="AJ170" s="13"/>
      <c r="AK170" s="13"/>
      <c r="AL170" s="13"/>
      <c r="AM170" s="13"/>
      <c r="AN170" s="13"/>
      <c r="AO170" s="13"/>
      <c r="AP170" s="13"/>
      <c r="AQ170" s="13"/>
      <c r="AR170" s="13"/>
      <c r="AS170" s="13"/>
      <c r="AT170" s="13"/>
      <c r="AU170" s="13"/>
      <c r="AV170" s="13"/>
      <c r="AW170" s="13"/>
      <c r="AX170" s="13"/>
      <c r="AY170" s="13"/>
      <c r="AZ170" s="13"/>
      <c r="BA170" s="13"/>
      <c r="BB170" s="13"/>
      <c r="BC170" s="13"/>
      <c r="BD170" s="13"/>
      <c r="BE170" s="13"/>
      <c r="BF170" s="13"/>
    </row>
    <row r="171" spans="1:58">
      <c r="A171" s="13"/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05"/>
      <c r="Q171" s="13"/>
      <c r="R171" s="13"/>
      <c r="S171" s="13"/>
      <c r="T171" s="1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F171" s="13"/>
      <c r="AG171" s="13"/>
      <c r="AH171" s="13"/>
      <c r="AI171" s="13"/>
      <c r="AJ171" s="13"/>
      <c r="AK171" s="13"/>
      <c r="AL171" s="13"/>
      <c r="AM171" s="13"/>
      <c r="AN171" s="13"/>
      <c r="AO171" s="13"/>
      <c r="AP171" s="13"/>
      <c r="AQ171" s="13"/>
      <c r="AR171" s="13"/>
      <c r="AS171" s="13"/>
      <c r="AT171" s="13"/>
      <c r="AU171" s="13"/>
      <c r="AV171" s="13"/>
      <c r="AW171" s="13"/>
      <c r="AX171" s="13"/>
      <c r="AY171" s="13"/>
      <c r="AZ171" s="13"/>
      <c r="BA171" s="13"/>
      <c r="BB171" s="13"/>
      <c r="BC171" s="13"/>
      <c r="BD171" s="13"/>
      <c r="BE171" s="13"/>
      <c r="BF171" s="13"/>
    </row>
    <row r="172" spans="1:58">
      <c r="A172" s="13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05"/>
      <c r="Q172" s="13"/>
      <c r="R172" s="13"/>
      <c r="S172" s="13"/>
      <c r="T172" s="1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F172" s="13"/>
      <c r="AG172" s="13"/>
      <c r="AH172" s="13"/>
      <c r="AI172" s="13"/>
      <c r="AJ172" s="13"/>
      <c r="AK172" s="13"/>
      <c r="AL172" s="13"/>
      <c r="AM172" s="13"/>
      <c r="AN172" s="13"/>
      <c r="AO172" s="13"/>
      <c r="AP172" s="13"/>
      <c r="AQ172" s="13"/>
      <c r="AR172" s="13"/>
      <c r="AS172" s="13"/>
      <c r="AT172" s="13"/>
      <c r="AU172" s="13"/>
      <c r="AV172" s="13"/>
      <c r="AW172" s="13"/>
      <c r="AX172" s="13"/>
      <c r="AY172" s="13"/>
      <c r="AZ172" s="13"/>
      <c r="BA172" s="13"/>
      <c r="BB172" s="13"/>
      <c r="BC172" s="13"/>
      <c r="BD172" s="13"/>
      <c r="BE172" s="13"/>
      <c r="BF172" s="13"/>
    </row>
    <row r="173" spans="1:58">
      <c r="A173" s="13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05"/>
      <c r="Q173" s="13"/>
      <c r="R173" s="13"/>
      <c r="S173" s="13"/>
      <c r="T173" s="1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F173" s="13"/>
      <c r="AG173" s="13"/>
      <c r="AH173" s="13"/>
      <c r="AI173" s="13"/>
      <c r="AJ173" s="13"/>
      <c r="AK173" s="13"/>
      <c r="AL173" s="13"/>
      <c r="AM173" s="13"/>
      <c r="AN173" s="13"/>
      <c r="AO173" s="13"/>
      <c r="AP173" s="13"/>
      <c r="AQ173" s="13"/>
      <c r="AR173" s="13"/>
      <c r="AS173" s="13"/>
      <c r="AT173" s="13"/>
      <c r="AU173" s="13"/>
      <c r="AV173" s="13"/>
      <c r="AW173" s="13"/>
      <c r="AX173" s="13"/>
      <c r="AY173" s="13"/>
      <c r="AZ173" s="13"/>
      <c r="BA173" s="13"/>
      <c r="BB173" s="13"/>
      <c r="BC173" s="13"/>
      <c r="BD173" s="13"/>
      <c r="BE173" s="13"/>
      <c r="BF173" s="13"/>
    </row>
    <row r="174" spans="1:58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05"/>
      <c r="Q174" s="13"/>
      <c r="R174" s="13"/>
      <c r="S174" s="13"/>
      <c r="T174" s="1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F174" s="13"/>
      <c r="AG174" s="13"/>
      <c r="AH174" s="13"/>
      <c r="AI174" s="13"/>
      <c r="AJ174" s="13"/>
      <c r="AK174" s="13"/>
      <c r="AL174" s="13"/>
      <c r="AM174" s="13"/>
      <c r="AN174" s="13"/>
      <c r="AO174" s="13"/>
      <c r="AP174" s="13"/>
      <c r="AQ174" s="13"/>
      <c r="AR174" s="13"/>
      <c r="AS174" s="13"/>
      <c r="AT174" s="13"/>
      <c r="AU174" s="13"/>
      <c r="AV174" s="13"/>
      <c r="AW174" s="13"/>
      <c r="AX174" s="13"/>
      <c r="AY174" s="13"/>
      <c r="AZ174" s="13"/>
      <c r="BA174" s="13"/>
      <c r="BB174" s="13"/>
      <c r="BC174" s="13"/>
      <c r="BD174" s="13"/>
      <c r="BE174" s="13"/>
      <c r="BF174" s="13"/>
    </row>
    <row r="175" spans="1:58">
      <c r="A175" s="13"/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05"/>
      <c r="Q175" s="13"/>
      <c r="R175" s="13"/>
      <c r="S175" s="13"/>
      <c r="T175" s="1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F175" s="13"/>
      <c r="AG175" s="13"/>
      <c r="AH175" s="13"/>
      <c r="AI175" s="13"/>
      <c r="AJ175" s="13"/>
      <c r="AK175" s="13"/>
      <c r="AL175" s="13"/>
      <c r="AM175" s="13"/>
      <c r="AN175" s="13"/>
      <c r="AO175" s="13"/>
      <c r="AP175" s="13"/>
      <c r="AQ175" s="13"/>
      <c r="AR175" s="13"/>
      <c r="AS175" s="13"/>
      <c r="AT175" s="13"/>
      <c r="AU175" s="13"/>
      <c r="AV175" s="13"/>
      <c r="AW175" s="13"/>
      <c r="AX175" s="13"/>
      <c r="AY175" s="13"/>
      <c r="AZ175" s="13"/>
      <c r="BA175" s="13"/>
      <c r="BB175" s="13"/>
      <c r="BC175" s="13"/>
      <c r="BD175" s="13"/>
      <c r="BE175" s="13"/>
      <c r="BF175" s="13"/>
    </row>
    <row r="176" spans="1:58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05"/>
      <c r="Q176" s="13"/>
      <c r="R176" s="13"/>
      <c r="S176" s="13"/>
      <c r="T176" s="1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F176" s="13"/>
      <c r="AG176" s="13"/>
      <c r="AH176" s="13"/>
      <c r="AI176" s="13"/>
      <c r="AJ176" s="13"/>
      <c r="AK176" s="13"/>
      <c r="AL176" s="13"/>
      <c r="AM176" s="13"/>
      <c r="AN176" s="13"/>
      <c r="AO176" s="13"/>
      <c r="AP176" s="13"/>
      <c r="AQ176" s="13"/>
      <c r="AR176" s="13"/>
      <c r="AS176" s="13"/>
      <c r="AT176" s="13"/>
      <c r="AU176" s="13"/>
      <c r="AV176" s="13"/>
      <c r="AW176" s="13"/>
      <c r="AX176" s="13"/>
      <c r="AY176" s="13"/>
      <c r="AZ176" s="13"/>
      <c r="BA176" s="13"/>
      <c r="BB176" s="13"/>
      <c r="BC176" s="13"/>
      <c r="BD176" s="13"/>
      <c r="BE176" s="13"/>
      <c r="BF176" s="13"/>
    </row>
    <row r="177" spans="1:58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05"/>
      <c r="Q177" s="13"/>
      <c r="R177" s="13"/>
      <c r="S177" s="13"/>
      <c r="T177" s="1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F177" s="13"/>
      <c r="AG177" s="13"/>
      <c r="AH177" s="13"/>
      <c r="AI177" s="13"/>
      <c r="AJ177" s="13"/>
      <c r="AK177" s="13"/>
      <c r="AL177" s="13"/>
      <c r="AM177" s="13"/>
      <c r="AN177" s="13"/>
      <c r="AO177" s="13"/>
      <c r="AP177" s="13"/>
      <c r="AQ177" s="13"/>
      <c r="AR177" s="13"/>
      <c r="AS177" s="13"/>
      <c r="AT177" s="13"/>
      <c r="AU177" s="13"/>
      <c r="AV177" s="13"/>
      <c r="AW177" s="13"/>
      <c r="AX177" s="13"/>
      <c r="AY177" s="13"/>
      <c r="AZ177" s="13"/>
      <c r="BA177" s="13"/>
      <c r="BB177" s="13"/>
      <c r="BC177" s="13"/>
      <c r="BD177" s="13"/>
      <c r="BE177" s="13"/>
      <c r="BF177" s="13"/>
    </row>
    <row r="178" spans="1:58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05"/>
      <c r="Q178" s="13"/>
      <c r="R178" s="13"/>
      <c r="S178" s="13"/>
      <c r="T178" s="1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F178" s="13"/>
      <c r="AG178" s="13"/>
      <c r="AH178" s="13"/>
      <c r="AI178" s="13"/>
      <c r="AJ178" s="13"/>
      <c r="AK178" s="13"/>
      <c r="AL178" s="13"/>
      <c r="AM178" s="13"/>
      <c r="AN178" s="13"/>
      <c r="AO178" s="13"/>
      <c r="AP178" s="13"/>
      <c r="AQ178" s="13"/>
      <c r="AR178" s="13"/>
      <c r="AS178" s="13"/>
      <c r="AT178" s="13"/>
      <c r="AU178" s="13"/>
      <c r="AV178" s="13"/>
      <c r="AW178" s="13"/>
      <c r="AX178" s="13"/>
      <c r="AY178" s="13"/>
      <c r="AZ178" s="13"/>
      <c r="BA178" s="13"/>
      <c r="BB178" s="13"/>
      <c r="BC178" s="13"/>
      <c r="BD178" s="13"/>
      <c r="BE178" s="13"/>
      <c r="BF178" s="13"/>
    </row>
    <row r="179" spans="1:58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05"/>
      <c r="Q179" s="13"/>
      <c r="R179" s="13"/>
      <c r="S179" s="13"/>
      <c r="T179" s="1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F179" s="13"/>
      <c r="AG179" s="13"/>
      <c r="AH179" s="13"/>
      <c r="AI179" s="13"/>
      <c r="AJ179" s="13"/>
      <c r="AK179" s="13"/>
      <c r="AL179" s="13"/>
      <c r="AM179" s="13"/>
      <c r="AN179" s="13"/>
      <c r="AO179" s="13"/>
      <c r="AP179" s="13"/>
      <c r="AQ179" s="13"/>
      <c r="AR179" s="13"/>
      <c r="AS179" s="13"/>
      <c r="AT179" s="13"/>
      <c r="AU179" s="13"/>
      <c r="AV179" s="13"/>
      <c r="AW179" s="13"/>
      <c r="AX179" s="13"/>
      <c r="AY179" s="13"/>
      <c r="AZ179" s="13"/>
      <c r="BA179" s="13"/>
      <c r="BB179" s="13"/>
      <c r="BC179" s="13"/>
      <c r="BD179" s="13"/>
      <c r="BE179" s="13"/>
      <c r="BF179" s="13"/>
    </row>
    <row r="180" spans="1:58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05"/>
      <c r="Q180" s="13"/>
      <c r="R180" s="13"/>
      <c r="S180" s="13"/>
      <c r="T180" s="1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F180" s="13"/>
      <c r="AG180" s="13"/>
      <c r="AH180" s="13"/>
      <c r="AI180" s="13"/>
      <c r="AJ180" s="13"/>
      <c r="AK180" s="13"/>
      <c r="AL180" s="13"/>
      <c r="AM180" s="13"/>
      <c r="AN180" s="13"/>
      <c r="AO180" s="13"/>
      <c r="AP180" s="13"/>
      <c r="AQ180" s="13"/>
      <c r="AR180" s="13"/>
      <c r="AS180" s="13"/>
      <c r="AT180" s="13"/>
      <c r="AU180" s="13"/>
      <c r="AV180" s="13"/>
      <c r="AW180" s="13"/>
      <c r="AX180" s="13"/>
      <c r="AY180" s="13"/>
      <c r="AZ180" s="13"/>
      <c r="BA180" s="13"/>
      <c r="BB180" s="13"/>
      <c r="BC180" s="13"/>
      <c r="BD180" s="13"/>
      <c r="BE180" s="13"/>
      <c r="BF180" s="13"/>
    </row>
    <row r="181" spans="1:58">
      <c r="A181" s="13"/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05"/>
      <c r="Q181" s="13"/>
      <c r="R181" s="13"/>
      <c r="S181" s="13"/>
      <c r="T181" s="1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F181" s="13"/>
      <c r="AG181" s="13"/>
      <c r="AH181" s="13"/>
      <c r="AI181" s="13"/>
      <c r="AJ181" s="13"/>
      <c r="AK181" s="13"/>
      <c r="AL181" s="13"/>
      <c r="AM181" s="13"/>
      <c r="AN181" s="13"/>
      <c r="AO181" s="13"/>
      <c r="AP181" s="13"/>
      <c r="AQ181" s="13"/>
      <c r="AR181" s="13"/>
      <c r="AS181" s="13"/>
      <c r="AT181" s="13"/>
      <c r="AU181" s="13"/>
      <c r="AV181" s="13"/>
      <c r="AW181" s="13"/>
      <c r="AX181" s="13"/>
      <c r="AY181" s="13"/>
      <c r="AZ181" s="13"/>
      <c r="BA181" s="13"/>
      <c r="BB181" s="13"/>
      <c r="BC181" s="13"/>
      <c r="BD181" s="13"/>
      <c r="BE181" s="13"/>
      <c r="BF181" s="13"/>
    </row>
    <row r="182" spans="1:58">
      <c r="A182" s="13"/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05"/>
      <c r="Q182" s="13"/>
      <c r="R182" s="13"/>
      <c r="S182" s="13"/>
      <c r="T182" s="1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F182" s="13"/>
      <c r="AG182" s="13"/>
      <c r="AH182" s="13"/>
      <c r="AI182" s="13"/>
      <c r="AJ182" s="13"/>
      <c r="AK182" s="13"/>
      <c r="AL182" s="13"/>
      <c r="AM182" s="13"/>
      <c r="AN182" s="13"/>
      <c r="AO182" s="13"/>
      <c r="AP182" s="13"/>
      <c r="AQ182" s="13"/>
      <c r="AR182" s="13"/>
      <c r="AS182" s="13"/>
      <c r="AT182" s="13"/>
      <c r="AU182" s="13"/>
      <c r="AV182" s="13"/>
      <c r="AW182" s="13"/>
      <c r="AX182" s="13"/>
      <c r="AY182" s="13"/>
      <c r="AZ182" s="13"/>
      <c r="BA182" s="13"/>
      <c r="BB182" s="13"/>
      <c r="BC182" s="13"/>
      <c r="BD182" s="13"/>
      <c r="BE182" s="13"/>
      <c r="BF182" s="13"/>
    </row>
    <row r="183" spans="1:58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05"/>
      <c r="Q183" s="13"/>
      <c r="R183" s="13"/>
      <c r="S183" s="13"/>
      <c r="T183" s="1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F183" s="13"/>
      <c r="AG183" s="13"/>
      <c r="AH183" s="13"/>
      <c r="AI183" s="13"/>
      <c r="AJ183" s="13"/>
      <c r="AK183" s="13"/>
      <c r="AL183" s="13"/>
      <c r="AM183" s="13"/>
      <c r="AN183" s="13"/>
      <c r="AO183" s="13"/>
      <c r="AP183" s="13"/>
      <c r="AQ183" s="13"/>
      <c r="AR183" s="13"/>
      <c r="AS183" s="13"/>
      <c r="AT183" s="13"/>
      <c r="AU183" s="13"/>
      <c r="AV183" s="13"/>
      <c r="AW183" s="13"/>
      <c r="AX183" s="13"/>
      <c r="AY183" s="13"/>
      <c r="AZ183" s="13"/>
      <c r="BA183" s="13"/>
      <c r="BB183" s="13"/>
      <c r="BC183" s="13"/>
      <c r="BD183" s="13"/>
      <c r="BE183" s="13"/>
      <c r="BF183" s="13"/>
    </row>
    <row r="184" spans="1:58">
      <c r="A184" s="13"/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05"/>
      <c r="Q184" s="13"/>
      <c r="R184" s="13"/>
      <c r="S184" s="13"/>
      <c r="T184" s="1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F184" s="13"/>
      <c r="AG184" s="13"/>
      <c r="AH184" s="13"/>
      <c r="AI184" s="13"/>
      <c r="AJ184" s="13"/>
      <c r="AK184" s="13"/>
      <c r="AL184" s="13"/>
      <c r="AM184" s="13"/>
      <c r="AN184" s="13"/>
      <c r="AO184" s="13"/>
      <c r="AP184" s="13"/>
      <c r="AQ184" s="13"/>
      <c r="AR184" s="13"/>
      <c r="AS184" s="13"/>
      <c r="AT184" s="13"/>
      <c r="AU184" s="13"/>
      <c r="AV184" s="13"/>
      <c r="AW184" s="13"/>
      <c r="AX184" s="13"/>
      <c r="AY184" s="13"/>
      <c r="AZ184" s="13"/>
      <c r="BA184" s="13"/>
      <c r="BB184" s="13"/>
      <c r="BC184" s="13"/>
      <c r="BD184" s="13"/>
      <c r="BE184" s="13"/>
      <c r="BF184" s="13"/>
    </row>
    <row r="185" spans="1:58">
      <c r="A185" s="13"/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05"/>
      <c r="Q185" s="13"/>
      <c r="R185" s="13"/>
      <c r="S185" s="13"/>
      <c r="T185" s="1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F185" s="13"/>
      <c r="AG185" s="13"/>
      <c r="AH185" s="13"/>
      <c r="AI185" s="13"/>
      <c r="AJ185" s="13"/>
      <c r="AK185" s="13"/>
      <c r="AL185" s="13"/>
      <c r="AM185" s="13"/>
      <c r="AN185" s="13"/>
      <c r="AO185" s="13"/>
      <c r="AP185" s="13"/>
      <c r="AQ185" s="13"/>
      <c r="AR185" s="13"/>
      <c r="AS185" s="13"/>
      <c r="AT185" s="13"/>
      <c r="AU185" s="13"/>
      <c r="AV185" s="13"/>
      <c r="AW185" s="13"/>
      <c r="AX185" s="13"/>
      <c r="AY185" s="13"/>
      <c r="AZ185" s="13"/>
      <c r="BA185" s="13"/>
      <c r="BB185" s="13"/>
      <c r="BC185" s="13"/>
      <c r="BD185" s="13"/>
      <c r="BE185" s="13"/>
      <c r="BF185" s="13"/>
    </row>
    <row r="186" spans="1:58">
      <c r="A186" s="13"/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05"/>
      <c r="Q186" s="13"/>
      <c r="R186" s="13"/>
      <c r="S186" s="13"/>
      <c r="T186" s="1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F186" s="13"/>
      <c r="AG186" s="13"/>
      <c r="AH186" s="13"/>
      <c r="AI186" s="13"/>
      <c r="AJ186" s="13"/>
      <c r="AK186" s="13"/>
      <c r="AL186" s="13"/>
      <c r="AM186" s="13"/>
      <c r="AN186" s="13"/>
      <c r="AO186" s="13"/>
      <c r="AP186" s="13"/>
      <c r="AQ186" s="13"/>
      <c r="AR186" s="13"/>
      <c r="AS186" s="13"/>
      <c r="AT186" s="13"/>
      <c r="AU186" s="13"/>
      <c r="AV186" s="13"/>
      <c r="AW186" s="13"/>
      <c r="AX186" s="13"/>
      <c r="AY186" s="13"/>
      <c r="AZ186" s="13"/>
      <c r="BA186" s="13"/>
      <c r="BB186" s="13"/>
      <c r="BC186" s="13"/>
      <c r="BD186" s="13"/>
      <c r="BE186" s="13"/>
      <c r="BF186" s="13"/>
    </row>
    <row r="187" spans="1:58">
      <c r="A187" s="13"/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05"/>
      <c r="Q187" s="13"/>
      <c r="R187" s="13"/>
      <c r="S187" s="13"/>
      <c r="T187" s="1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F187" s="13"/>
      <c r="AG187" s="13"/>
      <c r="AH187" s="13"/>
      <c r="AI187" s="13"/>
      <c r="AJ187" s="13"/>
      <c r="AK187" s="13"/>
      <c r="AL187" s="13"/>
      <c r="AM187" s="13"/>
      <c r="AN187" s="13"/>
      <c r="AO187" s="13"/>
      <c r="AP187" s="13"/>
      <c r="AQ187" s="13"/>
      <c r="AR187" s="13"/>
      <c r="AS187" s="13"/>
      <c r="AT187" s="13"/>
      <c r="AU187" s="13"/>
      <c r="AV187" s="13"/>
      <c r="AW187" s="13"/>
      <c r="AX187" s="13"/>
      <c r="AY187" s="13"/>
      <c r="AZ187" s="13"/>
      <c r="BA187" s="13"/>
      <c r="BB187" s="13"/>
      <c r="BC187" s="13"/>
      <c r="BD187" s="13"/>
      <c r="BE187" s="13"/>
      <c r="BF187" s="13"/>
    </row>
    <row r="188" spans="1:58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05"/>
      <c r="Q188" s="13"/>
      <c r="R188" s="13"/>
      <c r="S188" s="13"/>
      <c r="T188" s="1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F188" s="13"/>
      <c r="AG188" s="13"/>
      <c r="AH188" s="13"/>
      <c r="AI188" s="13"/>
      <c r="AJ188" s="13"/>
      <c r="AK188" s="13"/>
      <c r="AL188" s="13"/>
      <c r="AM188" s="13"/>
      <c r="AN188" s="13"/>
      <c r="AO188" s="13"/>
      <c r="AP188" s="13"/>
      <c r="AQ188" s="13"/>
      <c r="AR188" s="13"/>
      <c r="AS188" s="13"/>
      <c r="AT188" s="13"/>
      <c r="AU188" s="13"/>
      <c r="AV188" s="13"/>
      <c r="AW188" s="13"/>
      <c r="AX188" s="13"/>
      <c r="AY188" s="13"/>
      <c r="AZ188" s="13"/>
      <c r="BA188" s="13"/>
      <c r="BB188" s="13"/>
      <c r="BC188" s="13"/>
      <c r="BD188" s="13"/>
      <c r="BE188" s="13"/>
      <c r="BF188" s="13"/>
    </row>
    <row r="189" spans="1:58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05"/>
      <c r="Q189" s="13"/>
      <c r="R189" s="13"/>
      <c r="S189" s="13"/>
      <c r="T189" s="1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F189" s="13"/>
      <c r="AG189" s="13"/>
      <c r="AH189" s="13"/>
      <c r="AI189" s="13"/>
      <c r="AJ189" s="13"/>
      <c r="AK189" s="13"/>
      <c r="AL189" s="13"/>
      <c r="AM189" s="13"/>
      <c r="AN189" s="13"/>
      <c r="AO189" s="13"/>
      <c r="AP189" s="13"/>
      <c r="AQ189" s="13"/>
      <c r="AR189" s="13"/>
      <c r="AS189" s="13"/>
      <c r="AT189" s="13"/>
      <c r="AU189" s="13"/>
      <c r="AV189" s="13"/>
      <c r="AW189" s="13"/>
      <c r="AX189" s="13"/>
      <c r="AY189" s="13"/>
      <c r="AZ189" s="13"/>
      <c r="BA189" s="13"/>
      <c r="BB189" s="13"/>
      <c r="BC189" s="13"/>
      <c r="BD189" s="13"/>
      <c r="BE189" s="13"/>
      <c r="BF189" s="13"/>
    </row>
    <row r="190" spans="1:58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05"/>
      <c r="Q190" s="13"/>
      <c r="R190" s="13"/>
      <c r="S190" s="13"/>
      <c r="T190" s="1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F190" s="13"/>
      <c r="AG190" s="13"/>
      <c r="AH190" s="13"/>
      <c r="AI190" s="13"/>
      <c r="AJ190" s="13"/>
      <c r="AK190" s="13"/>
      <c r="AL190" s="13"/>
      <c r="AM190" s="13"/>
      <c r="AN190" s="13"/>
      <c r="AO190" s="13"/>
      <c r="AP190" s="13"/>
      <c r="AQ190" s="13"/>
      <c r="AR190" s="13"/>
      <c r="AS190" s="13"/>
      <c r="AT190" s="13"/>
      <c r="AU190" s="13"/>
      <c r="AV190" s="13"/>
      <c r="AW190" s="13"/>
      <c r="AX190" s="13"/>
      <c r="AY190" s="13"/>
      <c r="AZ190" s="13"/>
      <c r="BA190" s="13"/>
      <c r="BB190" s="13"/>
      <c r="BC190" s="13"/>
      <c r="BD190" s="13"/>
      <c r="BE190" s="13"/>
      <c r="BF190" s="13"/>
    </row>
    <row r="191" spans="1:58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05"/>
      <c r="Q191" s="13"/>
      <c r="R191" s="13"/>
      <c r="S191" s="13"/>
      <c r="T191" s="1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F191" s="13"/>
      <c r="AG191" s="13"/>
      <c r="AH191" s="13"/>
      <c r="AI191" s="13"/>
      <c r="AJ191" s="13"/>
      <c r="AK191" s="13"/>
      <c r="AL191" s="13"/>
      <c r="AM191" s="13"/>
      <c r="AN191" s="13"/>
      <c r="AO191" s="13"/>
      <c r="AP191" s="13"/>
      <c r="AQ191" s="13"/>
      <c r="AR191" s="13"/>
      <c r="AS191" s="13"/>
      <c r="AT191" s="13"/>
      <c r="AU191" s="13"/>
      <c r="AV191" s="13"/>
      <c r="AW191" s="13"/>
      <c r="AX191" s="13"/>
      <c r="AY191" s="13"/>
      <c r="AZ191" s="13"/>
      <c r="BA191" s="13"/>
      <c r="BB191" s="13"/>
      <c r="BC191" s="13"/>
      <c r="BD191" s="13"/>
      <c r="BE191" s="13"/>
      <c r="BF191" s="13"/>
    </row>
    <row r="192" spans="1:58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05"/>
      <c r="Q192" s="13"/>
      <c r="R192" s="13"/>
      <c r="S192" s="13"/>
      <c r="T192" s="1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F192" s="13"/>
      <c r="AG192" s="13"/>
      <c r="AH192" s="13"/>
      <c r="AI192" s="13"/>
      <c r="AJ192" s="13"/>
      <c r="AK192" s="13"/>
      <c r="AL192" s="13"/>
      <c r="AM192" s="13"/>
      <c r="AN192" s="13"/>
      <c r="AO192" s="13"/>
      <c r="AP192" s="13"/>
      <c r="AQ192" s="13"/>
      <c r="AR192" s="13"/>
      <c r="AS192" s="13"/>
      <c r="AT192" s="13"/>
      <c r="AU192" s="13"/>
      <c r="AV192" s="13"/>
      <c r="AW192" s="13"/>
      <c r="AX192" s="13"/>
      <c r="AY192" s="13"/>
      <c r="AZ192" s="13"/>
      <c r="BA192" s="13"/>
      <c r="BB192" s="13"/>
      <c r="BC192" s="13"/>
      <c r="BD192" s="13"/>
      <c r="BE192" s="13"/>
      <c r="BF192" s="13"/>
    </row>
    <row r="193" spans="1:58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05"/>
      <c r="Q193" s="13"/>
      <c r="R193" s="13"/>
      <c r="S193" s="13"/>
      <c r="T193" s="1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F193" s="13"/>
      <c r="AG193" s="13"/>
      <c r="AH193" s="13"/>
      <c r="AI193" s="13"/>
      <c r="AJ193" s="13"/>
      <c r="AK193" s="13"/>
      <c r="AL193" s="13"/>
      <c r="AM193" s="13"/>
      <c r="AN193" s="13"/>
      <c r="AO193" s="13"/>
      <c r="AP193" s="13"/>
      <c r="AQ193" s="13"/>
      <c r="AR193" s="13"/>
      <c r="AS193" s="13"/>
      <c r="AT193" s="13"/>
      <c r="AU193" s="13"/>
      <c r="AV193" s="13"/>
      <c r="AW193" s="13"/>
      <c r="AX193" s="13"/>
      <c r="AY193" s="13"/>
      <c r="AZ193" s="13"/>
      <c r="BA193" s="13"/>
      <c r="BB193" s="13"/>
      <c r="BC193" s="13"/>
      <c r="BD193" s="13"/>
      <c r="BE193" s="13"/>
      <c r="BF193" s="13"/>
    </row>
    <row r="194" spans="1:58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05"/>
      <c r="Q194" s="13"/>
      <c r="R194" s="13"/>
      <c r="S194" s="13"/>
      <c r="T194" s="1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F194" s="13"/>
      <c r="AG194" s="13"/>
      <c r="AH194" s="13"/>
      <c r="AI194" s="13"/>
      <c r="AJ194" s="13"/>
      <c r="AK194" s="13"/>
      <c r="AL194" s="13"/>
      <c r="AM194" s="13"/>
      <c r="AN194" s="13"/>
      <c r="AO194" s="13"/>
      <c r="AP194" s="13"/>
      <c r="AQ194" s="13"/>
      <c r="AR194" s="13"/>
      <c r="AS194" s="13"/>
      <c r="AT194" s="13"/>
      <c r="AU194" s="13"/>
      <c r="AV194" s="13"/>
      <c r="AW194" s="13"/>
      <c r="AX194" s="13"/>
      <c r="AY194" s="13"/>
      <c r="AZ194" s="13"/>
      <c r="BA194" s="13"/>
      <c r="BB194" s="13"/>
      <c r="BC194" s="13"/>
      <c r="BD194" s="13"/>
      <c r="BE194" s="13"/>
      <c r="BF194" s="13"/>
    </row>
    <row r="195" spans="1:58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05"/>
      <c r="Q195" s="13"/>
      <c r="R195" s="13"/>
      <c r="S195" s="13"/>
      <c r="T195" s="1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F195" s="13"/>
      <c r="AG195" s="13"/>
      <c r="AH195" s="13"/>
      <c r="AI195" s="13"/>
      <c r="AJ195" s="13"/>
      <c r="AK195" s="13"/>
      <c r="AL195" s="13"/>
      <c r="AM195" s="13"/>
      <c r="AN195" s="13"/>
      <c r="AO195" s="13"/>
      <c r="AP195" s="13"/>
      <c r="AQ195" s="13"/>
      <c r="AR195" s="13"/>
      <c r="AS195" s="13"/>
      <c r="AT195" s="13"/>
      <c r="AU195" s="13"/>
      <c r="AV195" s="13"/>
      <c r="AW195" s="13"/>
      <c r="AX195" s="13"/>
      <c r="AY195" s="13"/>
      <c r="AZ195" s="13"/>
      <c r="BA195" s="13"/>
      <c r="BB195" s="13"/>
      <c r="BC195" s="13"/>
      <c r="BD195" s="13"/>
      <c r="BE195" s="13"/>
      <c r="BF195" s="13"/>
    </row>
    <row r="196" spans="1:58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05"/>
      <c r="Q196" s="13"/>
      <c r="R196" s="13"/>
      <c r="S196" s="13"/>
      <c r="T196" s="1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F196" s="13"/>
      <c r="AG196" s="13"/>
      <c r="AH196" s="13"/>
      <c r="AI196" s="13"/>
      <c r="AJ196" s="13"/>
      <c r="AK196" s="13"/>
      <c r="AL196" s="13"/>
      <c r="AM196" s="13"/>
      <c r="AN196" s="13"/>
      <c r="AO196" s="13"/>
      <c r="AP196" s="13"/>
      <c r="AQ196" s="13"/>
      <c r="AR196" s="13"/>
      <c r="AS196" s="13"/>
      <c r="AT196" s="13"/>
      <c r="AU196" s="13"/>
      <c r="AV196" s="13"/>
      <c r="AW196" s="13"/>
      <c r="AX196" s="13"/>
      <c r="AY196" s="13"/>
      <c r="AZ196" s="13"/>
      <c r="BA196" s="13"/>
      <c r="BB196" s="13"/>
      <c r="BC196" s="13"/>
      <c r="BD196" s="13"/>
      <c r="BE196" s="13"/>
      <c r="BF196" s="13"/>
    </row>
    <row r="197" spans="1:58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05"/>
      <c r="Q197" s="13"/>
      <c r="R197" s="13"/>
      <c r="S197" s="13"/>
      <c r="T197" s="1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F197" s="13"/>
      <c r="AG197" s="13"/>
      <c r="AH197" s="13"/>
      <c r="AI197" s="13"/>
      <c r="AJ197" s="13"/>
      <c r="AK197" s="13"/>
      <c r="AL197" s="13"/>
      <c r="AM197" s="13"/>
      <c r="AN197" s="13"/>
      <c r="AO197" s="13"/>
      <c r="AP197" s="13"/>
      <c r="AQ197" s="13"/>
      <c r="AR197" s="13"/>
      <c r="AS197" s="13"/>
      <c r="AT197" s="13"/>
      <c r="AU197" s="13"/>
      <c r="AV197" s="13"/>
      <c r="AW197" s="13"/>
      <c r="AX197" s="13"/>
      <c r="AY197" s="13"/>
      <c r="AZ197" s="13"/>
      <c r="BA197" s="13"/>
      <c r="BB197" s="13"/>
      <c r="BC197" s="13"/>
      <c r="BD197" s="13"/>
      <c r="BE197" s="13"/>
      <c r="BF197" s="13"/>
    </row>
    <row r="198" spans="1:58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05"/>
      <c r="Q198" s="13"/>
      <c r="R198" s="13"/>
      <c r="S198" s="13"/>
      <c r="T198" s="1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F198" s="13"/>
      <c r="AG198" s="13"/>
      <c r="AH198" s="13"/>
      <c r="AI198" s="13"/>
      <c r="AJ198" s="13"/>
      <c r="AK198" s="13"/>
      <c r="AL198" s="13"/>
      <c r="AM198" s="13"/>
      <c r="AN198" s="13"/>
      <c r="AO198" s="13"/>
      <c r="AP198" s="13"/>
      <c r="AQ198" s="13"/>
      <c r="AR198" s="13"/>
      <c r="AS198" s="13"/>
      <c r="AT198" s="13"/>
      <c r="AU198" s="13"/>
      <c r="AV198" s="13"/>
      <c r="AW198" s="13"/>
      <c r="AX198" s="13"/>
      <c r="AY198" s="13"/>
      <c r="AZ198" s="13"/>
      <c r="BA198" s="13"/>
      <c r="BB198" s="13"/>
      <c r="BC198" s="13"/>
      <c r="BD198" s="13"/>
      <c r="BE198" s="13"/>
      <c r="BF198" s="13"/>
    </row>
    <row r="199" spans="1:58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05"/>
      <c r="Q199" s="13"/>
      <c r="R199" s="13"/>
      <c r="S199" s="13"/>
      <c r="T199" s="1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F199" s="13"/>
      <c r="AG199" s="13"/>
      <c r="AH199" s="13"/>
      <c r="AI199" s="13"/>
      <c r="AJ199" s="13"/>
      <c r="AK199" s="13"/>
      <c r="AL199" s="13"/>
      <c r="AM199" s="13"/>
      <c r="AN199" s="13"/>
      <c r="AO199" s="13"/>
      <c r="AP199" s="13"/>
      <c r="AQ199" s="13"/>
      <c r="AR199" s="13"/>
      <c r="AS199" s="13"/>
      <c r="AT199" s="13"/>
      <c r="AU199" s="13"/>
      <c r="AV199" s="13"/>
      <c r="AW199" s="13"/>
      <c r="AX199" s="13"/>
      <c r="AY199" s="13"/>
      <c r="AZ199" s="13"/>
      <c r="BA199" s="13"/>
      <c r="BB199" s="13"/>
      <c r="BC199" s="13"/>
      <c r="BD199" s="13"/>
      <c r="BE199" s="13"/>
      <c r="BF199" s="13"/>
    </row>
    <row r="200" spans="1:58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05"/>
      <c r="Q200" s="13"/>
      <c r="R200" s="13"/>
      <c r="S200" s="13"/>
      <c r="T200" s="1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F200" s="13"/>
      <c r="AG200" s="13"/>
      <c r="AH200" s="13"/>
      <c r="AI200" s="13"/>
      <c r="AJ200" s="13"/>
      <c r="AK200" s="13"/>
      <c r="AL200" s="13"/>
      <c r="AM200" s="13"/>
      <c r="AN200" s="13"/>
      <c r="AO200" s="13"/>
      <c r="AP200" s="13"/>
      <c r="AQ200" s="13"/>
      <c r="AR200" s="13"/>
      <c r="AS200" s="13"/>
      <c r="AT200" s="13"/>
      <c r="AU200" s="13"/>
      <c r="AV200" s="13"/>
      <c r="AW200" s="13"/>
      <c r="AX200" s="13"/>
      <c r="AY200" s="13"/>
      <c r="AZ200" s="13"/>
      <c r="BA200" s="13"/>
      <c r="BB200" s="13"/>
      <c r="BC200" s="13"/>
      <c r="BD200" s="13"/>
      <c r="BE200" s="13"/>
      <c r="BF200" s="13"/>
    </row>
    <row r="201" spans="1:58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05"/>
      <c r="Q201" s="13"/>
      <c r="R201" s="13"/>
      <c r="S201" s="13"/>
      <c r="T201" s="1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F201" s="13"/>
      <c r="AG201" s="13"/>
      <c r="AH201" s="13"/>
      <c r="AI201" s="13"/>
      <c r="AJ201" s="13"/>
      <c r="AK201" s="13"/>
      <c r="AL201" s="13"/>
      <c r="AM201" s="13"/>
      <c r="AN201" s="13"/>
      <c r="AO201" s="13"/>
      <c r="AP201" s="13"/>
      <c r="AQ201" s="13"/>
      <c r="AR201" s="13"/>
      <c r="AS201" s="13"/>
      <c r="AT201" s="13"/>
      <c r="AU201" s="13"/>
      <c r="AV201" s="13"/>
      <c r="AW201" s="13"/>
      <c r="AX201" s="13"/>
      <c r="AY201" s="13"/>
      <c r="AZ201" s="13"/>
      <c r="BA201" s="13"/>
      <c r="BB201" s="13"/>
      <c r="BC201" s="13"/>
      <c r="BD201" s="13"/>
      <c r="BE201" s="13"/>
      <c r="BF201" s="13"/>
    </row>
    <row r="202" spans="1:58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05"/>
      <c r="Q202" s="13"/>
      <c r="R202" s="13"/>
      <c r="S202" s="13"/>
      <c r="T202" s="1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F202" s="13"/>
      <c r="AG202" s="13"/>
      <c r="AH202" s="13"/>
      <c r="AI202" s="13"/>
      <c r="AJ202" s="13"/>
      <c r="AK202" s="13"/>
      <c r="AL202" s="13"/>
      <c r="AM202" s="13"/>
      <c r="AN202" s="13"/>
      <c r="AO202" s="13"/>
      <c r="AP202" s="13"/>
      <c r="AQ202" s="13"/>
      <c r="AR202" s="13"/>
      <c r="AS202" s="13"/>
      <c r="AT202" s="13"/>
      <c r="AU202" s="13"/>
      <c r="AV202" s="13"/>
      <c r="AW202" s="13"/>
      <c r="AX202" s="13"/>
      <c r="AY202" s="13"/>
      <c r="AZ202" s="13"/>
      <c r="BA202" s="13"/>
      <c r="BB202" s="13"/>
      <c r="BC202" s="13"/>
      <c r="BD202" s="13"/>
      <c r="BE202" s="13"/>
      <c r="BF202" s="13"/>
    </row>
    <row r="203" spans="1:58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05"/>
      <c r="Q203" s="13"/>
      <c r="R203" s="13"/>
      <c r="S203" s="13"/>
      <c r="T203" s="1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F203" s="13"/>
      <c r="AG203" s="13"/>
      <c r="AH203" s="13"/>
      <c r="AI203" s="13"/>
      <c r="AJ203" s="13"/>
      <c r="AK203" s="13"/>
      <c r="AL203" s="13"/>
      <c r="AM203" s="13"/>
      <c r="AN203" s="13"/>
      <c r="AO203" s="13"/>
      <c r="AP203" s="13"/>
      <c r="AQ203" s="13"/>
      <c r="AR203" s="13"/>
      <c r="AS203" s="13"/>
      <c r="AT203" s="13"/>
      <c r="AU203" s="13"/>
      <c r="AV203" s="13"/>
      <c r="AW203" s="13"/>
      <c r="AX203" s="13"/>
      <c r="AY203" s="13"/>
      <c r="AZ203" s="13"/>
      <c r="BA203" s="13"/>
      <c r="BB203" s="13"/>
      <c r="BC203" s="13"/>
      <c r="BD203" s="13"/>
      <c r="BE203" s="13"/>
      <c r="BF203" s="13"/>
    </row>
    <row r="204" spans="1:58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05"/>
      <c r="Q204" s="13"/>
      <c r="R204" s="13"/>
      <c r="S204" s="13"/>
      <c r="T204" s="1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F204" s="13"/>
      <c r="AG204" s="13"/>
      <c r="AH204" s="13"/>
      <c r="AI204" s="13"/>
      <c r="AJ204" s="13"/>
      <c r="AK204" s="13"/>
      <c r="AL204" s="13"/>
      <c r="AM204" s="13"/>
      <c r="AN204" s="13"/>
      <c r="AO204" s="13"/>
      <c r="AP204" s="13"/>
      <c r="AQ204" s="13"/>
      <c r="AR204" s="13"/>
      <c r="AS204" s="13"/>
      <c r="AT204" s="13"/>
      <c r="AU204" s="13"/>
      <c r="AV204" s="13"/>
      <c r="AW204" s="13"/>
      <c r="AX204" s="13"/>
      <c r="AY204" s="13"/>
      <c r="AZ204" s="13"/>
      <c r="BA204" s="13"/>
      <c r="BB204" s="13"/>
      <c r="BC204" s="13"/>
      <c r="BD204" s="13"/>
      <c r="BE204" s="13"/>
      <c r="BF204" s="13"/>
    </row>
    <row r="205" spans="1:58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05"/>
      <c r="Q205" s="13"/>
      <c r="R205" s="13"/>
      <c r="S205" s="13"/>
      <c r="T205" s="1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F205" s="13"/>
      <c r="AG205" s="13"/>
      <c r="AH205" s="13"/>
      <c r="AI205" s="13"/>
      <c r="AJ205" s="13"/>
      <c r="AK205" s="13"/>
      <c r="AL205" s="13"/>
      <c r="AM205" s="13"/>
      <c r="AN205" s="13"/>
      <c r="AO205" s="13"/>
      <c r="AP205" s="13"/>
      <c r="AQ205" s="13"/>
      <c r="AR205" s="13"/>
      <c r="AS205" s="13"/>
      <c r="AT205" s="13"/>
      <c r="AU205" s="13"/>
      <c r="AV205" s="13"/>
      <c r="AW205" s="13"/>
      <c r="AX205" s="13"/>
      <c r="AY205" s="13"/>
      <c r="AZ205" s="13"/>
      <c r="BA205" s="13"/>
      <c r="BB205" s="13"/>
      <c r="BC205" s="13"/>
      <c r="BD205" s="13"/>
      <c r="BE205" s="13"/>
      <c r="BF205" s="13"/>
    </row>
    <row r="206" spans="1:58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05"/>
      <c r="Q206" s="13"/>
      <c r="R206" s="13"/>
      <c r="S206" s="13"/>
      <c r="T206" s="1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F206" s="13"/>
      <c r="AG206" s="13"/>
      <c r="AH206" s="13"/>
      <c r="AI206" s="13"/>
      <c r="AJ206" s="13"/>
      <c r="AK206" s="13"/>
      <c r="AL206" s="13"/>
      <c r="AM206" s="13"/>
      <c r="AN206" s="13"/>
      <c r="AO206" s="13"/>
      <c r="AP206" s="13"/>
      <c r="AQ206" s="13"/>
      <c r="AR206" s="13"/>
      <c r="AS206" s="13"/>
      <c r="AT206" s="13"/>
      <c r="AU206" s="13"/>
      <c r="AV206" s="13"/>
      <c r="AW206" s="13"/>
      <c r="AX206" s="13"/>
      <c r="AY206" s="13"/>
      <c r="AZ206" s="13"/>
      <c r="BA206" s="13"/>
      <c r="BB206" s="13"/>
      <c r="BC206" s="13"/>
      <c r="BD206" s="13"/>
      <c r="BE206" s="13"/>
      <c r="BF206" s="13"/>
    </row>
    <row r="207" spans="1:58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05"/>
      <c r="Q207" s="13"/>
      <c r="R207" s="13"/>
      <c r="S207" s="13"/>
      <c r="T207" s="1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F207" s="13"/>
      <c r="AG207" s="13"/>
      <c r="AH207" s="13"/>
      <c r="AI207" s="13"/>
      <c r="AJ207" s="13"/>
      <c r="AK207" s="13"/>
      <c r="AL207" s="13"/>
      <c r="AM207" s="13"/>
      <c r="AN207" s="13"/>
      <c r="AO207" s="13"/>
      <c r="AP207" s="13"/>
      <c r="AQ207" s="13"/>
      <c r="AR207" s="13"/>
      <c r="AS207" s="13"/>
      <c r="AT207" s="13"/>
      <c r="AU207" s="13"/>
      <c r="AV207" s="13"/>
      <c r="AW207" s="13"/>
      <c r="AX207" s="13"/>
      <c r="AY207" s="13"/>
      <c r="AZ207" s="13"/>
      <c r="BA207" s="13"/>
      <c r="BB207" s="13"/>
      <c r="BC207" s="13"/>
      <c r="BD207" s="13"/>
      <c r="BE207" s="13"/>
      <c r="BF207" s="13"/>
    </row>
    <row r="208" spans="1:58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05"/>
      <c r="Q208" s="13"/>
      <c r="R208" s="13"/>
      <c r="S208" s="13"/>
      <c r="T208" s="1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F208" s="13"/>
      <c r="AG208" s="13"/>
      <c r="AH208" s="13"/>
      <c r="AI208" s="13"/>
      <c r="AJ208" s="13"/>
      <c r="AK208" s="13"/>
      <c r="AL208" s="13"/>
      <c r="AM208" s="13"/>
      <c r="AN208" s="13"/>
      <c r="AO208" s="13"/>
      <c r="AP208" s="13"/>
      <c r="AQ208" s="13"/>
      <c r="AR208" s="13"/>
      <c r="AS208" s="13"/>
      <c r="AT208" s="13"/>
      <c r="AU208" s="13"/>
      <c r="AV208" s="13"/>
      <c r="AW208" s="13"/>
      <c r="AX208" s="13"/>
      <c r="AY208" s="13"/>
      <c r="AZ208" s="13"/>
      <c r="BA208" s="13"/>
      <c r="BB208" s="13"/>
      <c r="BC208" s="13"/>
      <c r="BD208" s="13"/>
      <c r="BE208" s="13"/>
      <c r="BF208" s="13"/>
    </row>
    <row r="209" spans="1:58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05"/>
      <c r="Q209" s="13"/>
      <c r="R209" s="13"/>
      <c r="S209" s="13"/>
      <c r="T209" s="1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F209" s="13"/>
      <c r="AG209" s="13"/>
      <c r="AH209" s="13"/>
      <c r="AI209" s="13"/>
      <c r="AJ209" s="13"/>
      <c r="AK209" s="13"/>
      <c r="AL209" s="13"/>
      <c r="AM209" s="13"/>
      <c r="AN209" s="13"/>
      <c r="AO209" s="13"/>
      <c r="AP209" s="13"/>
      <c r="AQ209" s="13"/>
      <c r="AR209" s="13"/>
      <c r="AS209" s="13"/>
      <c r="AT209" s="13"/>
      <c r="AU209" s="13"/>
      <c r="AV209" s="13"/>
      <c r="AW209" s="13"/>
      <c r="AX209" s="13"/>
      <c r="AY209" s="13"/>
      <c r="AZ209" s="13"/>
      <c r="BA209" s="13"/>
      <c r="BB209" s="13"/>
      <c r="BC209" s="13"/>
      <c r="BD209" s="13"/>
      <c r="BE209" s="13"/>
      <c r="BF209" s="13"/>
    </row>
    <row r="210" spans="1:58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05"/>
      <c r="Q210" s="13"/>
      <c r="R210" s="13"/>
      <c r="S210" s="13"/>
      <c r="T210" s="1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F210" s="13"/>
      <c r="AG210" s="13"/>
      <c r="AH210" s="13"/>
      <c r="AI210" s="13"/>
      <c r="AJ210" s="13"/>
      <c r="AK210" s="13"/>
      <c r="AL210" s="13"/>
      <c r="AM210" s="13"/>
      <c r="AN210" s="13"/>
      <c r="AO210" s="13"/>
      <c r="AP210" s="13"/>
      <c r="AQ210" s="13"/>
      <c r="AR210" s="13"/>
      <c r="AS210" s="13"/>
      <c r="AT210" s="13"/>
      <c r="AU210" s="13"/>
      <c r="AV210" s="13"/>
      <c r="AW210" s="13"/>
      <c r="AX210" s="13"/>
      <c r="AY210" s="13"/>
      <c r="AZ210" s="13"/>
      <c r="BA210" s="13"/>
      <c r="BB210" s="13"/>
      <c r="BC210" s="13"/>
      <c r="BD210" s="13"/>
      <c r="BE210" s="13"/>
      <c r="BF210" s="13"/>
    </row>
    <row r="211" spans="1:58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05"/>
      <c r="Q211" s="13"/>
      <c r="R211" s="13"/>
      <c r="S211" s="13"/>
      <c r="T211" s="1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F211" s="13"/>
      <c r="AG211" s="13"/>
      <c r="AH211" s="13"/>
      <c r="AI211" s="13"/>
      <c r="AJ211" s="13"/>
      <c r="AK211" s="13"/>
      <c r="AL211" s="13"/>
      <c r="AM211" s="13"/>
      <c r="AN211" s="13"/>
      <c r="AO211" s="13"/>
      <c r="AP211" s="13"/>
      <c r="AQ211" s="13"/>
      <c r="AR211" s="13"/>
      <c r="AS211" s="13"/>
      <c r="AT211" s="13"/>
      <c r="AU211" s="13"/>
      <c r="AV211" s="13"/>
      <c r="AW211" s="13"/>
      <c r="AX211" s="13"/>
      <c r="AY211" s="13"/>
      <c r="AZ211" s="13"/>
      <c r="BA211" s="13"/>
      <c r="BB211" s="13"/>
      <c r="BC211" s="13"/>
      <c r="BD211" s="13"/>
      <c r="BE211" s="13"/>
      <c r="BF211" s="13"/>
    </row>
    <row r="212" spans="1:58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05"/>
      <c r="Q212" s="13"/>
      <c r="R212" s="13"/>
      <c r="S212" s="13"/>
      <c r="T212" s="1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F212" s="13"/>
      <c r="AG212" s="13"/>
      <c r="AH212" s="13"/>
      <c r="AI212" s="13"/>
      <c r="AJ212" s="13"/>
      <c r="AK212" s="13"/>
      <c r="AL212" s="13"/>
      <c r="AM212" s="13"/>
      <c r="AN212" s="13"/>
      <c r="AO212" s="13"/>
      <c r="AP212" s="13"/>
      <c r="AQ212" s="13"/>
      <c r="AR212" s="13"/>
      <c r="AS212" s="13"/>
      <c r="AT212" s="13"/>
      <c r="AU212" s="13"/>
      <c r="AV212" s="13"/>
      <c r="AW212" s="13"/>
      <c r="AX212" s="13"/>
      <c r="AY212" s="13"/>
      <c r="AZ212" s="13"/>
      <c r="BA212" s="13"/>
      <c r="BB212" s="13"/>
      <c r="BC212" s="13"/>
      <c r="BD212" s="13"/>
      <c r="BE212" s="13"/>
      <c r="BF212" s="13"/>
    </row>
    <row r="213" spans="1:58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05"/>
      <c r="Q213" s="13"/>
      <c r="R213" s="13"/>
      <c r="S213" s="13"/>
      <c r="T213" s="1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F213" s="13"/>
      <c r="AG213" s="13"/>
      <c r="AH213" s="13"/>
      <c r="AI213" s="13"/>
      <c r="AJ213" s="13"/>
      <c r="AK213" s="13"/>
      <c r="AL213" s="13"/>
      <c r="AM213" s="13"/>
      <c r="AN213" s="13"/>
      <c r="AO213" s="13"/>
      <c r="AP213" s="13"/>
      <c r="AQ213" s="13"/>
      <c r="AR213" s="13"/>
      <c r="AS213" s="13"/>
      <c r="AT213" s="13"/>
      <c r="AU213" s="13"/>
      <c r="AV213" s="13"/>
      <c r="AW213" s="13"/>
      <c r="AX213" s="13"/>
      <c r="AY213" s="13"/>
      <c r="AZ213" s="13"/>
      <c r="BA213" s="13"/>
      <c r="BB213" s="13"/>
      <c r="BC213" s="13"/>
      <c r="BD213" s="13"/>
      <c r="BE213" s="13"/>
      <c r="BF213" s="13"/>
    </row>
    <row r="214" spans="1:58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05"/>
      <c r="Q214" s="13"/>
      <c r="R214" s="13"/>
      <c r="S214" s="13"/>
      <c r="T214" s="1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F214" s="13"/>
      <c r="AG214" s="13"/>
      <c r="AH214" s="13"/>
      <c r="AI214" s="13"/>
      <c r="AJ214" s="13"/>
      <c r="AK214" s="13"/>
      <c r="AL214" s="13"/>
      <c r="AM214" s="13"/>
      <c r="AN214" s="13"/>
      <c r="AO214" s="13"/>
      <c r="AP214" s="13"/>
      <c r="AQ214" s="13"/>
      <c r="AR214" s="13"/>
      <c r="AS214" s="13"/>
      <c r="AT214" s="13"/>
      <c r="AU214" s="13"/>
      <c r="AV214" s="13"/>
      <c r="AW214" s="13"/>
      <c r="AX214" s="13"/>
      <c r="AY214" s="13"/>
      <c r="AZ214" s="13"/>
      <c r="BA214" s="13"/>
      <c r="BB214" s="13"/>
      <c r="BC214" s="13"/>
      <c r="BD214" s="13"/>
      <c r="BE214" s="13"/>
      <c r="BF214" s="13"/>
    </row>
    <row r="215" spans="1:58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05"/>
      <c r="Q215" s="13"/>
      <c r="R215" s="13"/>
      <c r="S215" s="13"/>
      <c r="T215" s="1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F215" s="13"/>
      <c r="AG215" s="13"/>
      <c r="AH215" s="13"/>
      <c r="AI215" s="13"/>
      <c r="AJ215" s="13"/>
      <c r="AK215" s="13"/>
      <c r="AL215" s="13"/>
      <c r="AM215" s="13"/>
      <c r="AN215" s="13"/>
      <c r="AO215" s="13"/>
      <c r="AP215" s="13"/>
      <c r="AQ215" s="13"/>
      <c r="AR215" s="13"/>
      <c r="AS215" s="13"/>
      <c r="AT215" s="13"/>
      <c r="AU215" s="13"/>
      <c r="AV215" s="13"/>
      <c r="AW215" s="13"/>
      <c r="AX215" s="13"/>
      <c r="AY215" s="13"/>
      <c r="AZ215" s="13"/>
      <c r="BA215" s="13"/>
      <c r="BB215" s="13"/>
      <c r="BC215" s="13"/>
      <c r="BD215" s="13"/>
      <c r="BE215" s="13"/>
      <c r="BF215" s="13"/>
    </row>
    <row r="216" spans="1:58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05"/>
      <c r="Q216" s="13"/>
      <c r="R216" s="13"/>
      <c r="S216" s="13"/>
      <c r="T216" s="1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F216" s="13"/>
      <c r="AG216" s="13"/>
      <c r="AH216" s="13"/>
      <c r="AI216" s="13"/>
      <c r="AJ216" s="13"/>
      <c r="AK216" s="13"/>
      <c r="AL216" s="13"/>
      <c r="AM216" s="13"/>
      <c r="AN216" s="13"/>
      <c r="AO216" s="13"/>
      <c r="AP216" s="13"/>
      <c r="AQ216" s="13"/>
      <c r="AR216" s="13"/>
      <c r="AS216" s="13"/>
      <c r="AT216" s="13"/>
      <c r="AU216" s="13"/>
      <c r="AV216" s="13"/>
      <c r="AW216" s="13"/>
      <c r="AX216" s="13"/>
      <c r="AY216" s="13"/>
      <c r="AZ216" s="13"/>
      <c r="BA216" s="13"/>
      <c r="BB216" s="13"/>
      <c r="BC216" s="13"/>
      <c r="BD216" s="13"/>
      <c r="BE216" s="13"/>
      <c r="BF216" s="13"/>
    </row>
    <row r="217" spans="1:58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05"/>
      <c r="Q217" s="13"/>
      <c r="R217" s="13"/>
      <c r="S217" s="13"/>
      <c r="T217" s="1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F217" s="13"/>
      <c r="AG217" s="13"/>
      <c r="AH217" s="13"/>
      <c r="AI217" s="13"/>
      <c r="AJ217" s="13"/>
      <c r="AK217" s="13"/>
      <c r="AL217" s="13"/>
      <c r="AM217" s="13"/>
      <c r="AN217" s="13"/>
      <c r="AO217" s="13"/>
      <c r="AP217" s="13"/>
      <c r="AQ217" s="13"/>
      <c r="AR217" s="13"/>
      <c r="AS217" s="13"/>
      <c r="AT217" s="13"/>
      <c r="AU217" s="13"/>
      <c r="AV217" s="13"/>
      <c r="AW217" s="13"/>
      <c r="AX217" s="13"/>
      <c r="AY217" s="13"/>
      <c r="AZ217" s="13"/>
      <c r="BA217" s="13"/>
      <c r="BB217" s="13"/>
      <c r="BC217" s="13"/>
      <c r="BD217" s="13"/>
      <c r="BE217" s="13"/>
      <c r="BF217" s="13"/>
    </row>
    <row r="218" spans="1:58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05"/>
      <c r="Q218" s="13"/>
      <c r="R218" s="13"/>
      <c r="S218" s="13"/>
      <c r="T218" s="1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F218" s="13"/>
      <c r="AG218" s="13"/>
      <c r="AH218" s="13"/>
      <c r="AI218" s="13"/>
      <c r="AJ218" s="13"/>
      <c r="AK218" s="13"/>
      <c r="AL218" s="13"/>
      <c r="AM218" s="13"/>
      <c r="AN218" s="13"/>
      <c r="AO218" s="13"/>
      <c r="AP218" s="13"/>
      <c r="AQ218" s="13"/>
      <c r="AR218" s="13"/>
      <c r="AS218" s="13"/>
      <c r="AT218" s="13"/>
      <c r="AU218" s="13"/>
      <c r="AV218" s="13"/>
      <c r="AW218" s="13"/>
      <c r="AX218" s="13"/>
      <c r="AY218" s="13"/>
      <c r="AZ218" s="13"/>
      <c r="BA218" s="13"/>
      <c r="BB218" s="13"/>
      <c r="BC218" s="13"/>
      <c r="BD218" s="13"/>
      <c r="BE218" s="13"/>
      <c r="BF218" s="13"/>
    </row>
    <row r="219" spans="1:58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05"/>
      <c r="Q219" s="13"/>
      <c r="R219" s="13"/>
      <c r="S219" s="13"/>
      <c r="T219" s="1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F219" s="13"/>
      <c r="AG219" s="13"/>
      <c r="AH219" s="13"/>
      <c r="AI219" s="13"/>
      <c r="AJ219" s="13"/>
      <c r="AK219" s="13"/>
      <c r="AL219" s="13"/>
      <c r="AM219" s="13"/>
      <c r="AN219" s="13"/>
      <c r="AO219" s="13"/>
      <c r="AP219" s="13"/>
      <c r="AQ219" s="13"/>
      <c r="AR219" s="13"/>
      <c r="AS219" s="13"/>
      <c r="AT219" s="13"/>
      <c r="AU219" s="13"/>
      <c r="AV219" s="13"/>
      <c r="AW219" s="13"/>
      <c r="AX219" s="13"/>
      <c r="AY219" s="13"/>
      <c r="AZ219" s="13"/>
      <c r="BA219" s="13"/>
      <c r="BB219" s="13"/>
      <c r="BC219" s="13"/>
      <c r="BD219" s="13"/>
      <c r="BE219" s="13"/>
      <c r="BF219" s="13"/>
    </row>
    <row r="220" spans="1:58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05"/>
      <c r="Q220" s="13"/>
      <c r="R220" s="13"/>
      <c r="S220" s="13"/>
      <c r="T220" s="1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F220" s="13"/>
      <c r="AG220" s="13"/>
      <c r="AH220" s="13"/>
      <c r="AI220" s="13"/>
      <c r="AJ220" s="13"/>
      <c r="AK220" s="13"/>
      <c r="AL220" s="13"/>
      <c r="AM220" s="13"/>
      <c r="AN220" s="13"/>
      <c r="AO220" s="13"/>
      <c r="AP220" s="13"/>
      <c r="AQ220" s="13"/>
      <c r="AR220" s="13"/>
      <c r="AS220" s="13"/>
      <c r="AT220" s="13"/>
      <c r="AU220" s="13"/>
      <c r="AV220" s="13"/>
      <c r="AW220" s="13"/>
      <c r="AX220" s="13"/>
      <c r="AY220" s="13"/>
      <c r="AZ220" s="13"/>
      <c r="BA220" s="13"/>
      <c r="BB220" s="13"/>
      <c r="BC220" s="13"/>
      <c r="BD220" s="13"/>
      <c r="BE220" s="13"/>
      <c r="BF220" s="13"/>
    </row>
    <row r="221" spans="1:58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05"/>
      <c r="Q221" s="13"/>
      <c r="R221" s="13"/>
      <c r="S221" s="13"/>
      <c r="T221" s="1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F221" s="13"/>
      <c r="AG221" s="13"/>
      <c r="AH221" s="13"/>
      <c r="AI221" s="13"/>
      <c r="AJ221" s="13"/>
      <c r="AK221" s="13"/>
      <c r="AL221" s="13"/>
      <c r="AM221" s="13"/>
      <c r="AN221" s="13"/>
      <c r="AO221" s="13"/>
      <c r="AP221" s="13"/>
      <c r="AQ221" s="13"/>
      <c r="AR221" s="13"/>
      <c r="AS221" s="13"/>
      <c r="AT221" s="13"/>
      <c r="AU221" s="13"/>
      <c r="AV221" s="13"/>
      <c r="AW221" s="13"/>
      <c r="AX221" s="13"/>
      <c r="AY221" s="13"/>
      <c r="AZ221" s="13"/>
      <c r="BA221" s="13"/>
      <c r="BB221" s="13"/>
      <c r="BC221" s="13"/>
      <c r="BD221" s="13"/>
      <c r="BE221" s="13"/>
      <c r="BF221" s="13"/>
    </row>
    <row r="222" spans="1:58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05"/>
      <c r="Q222" s="13"/>
      <c r="R222" s="13"/>
      <c r="S222" s="13"/>
      <c r="T222" s="1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F222" s="13"/>
      <c r="AG222" s="13"/>
      <c r="AH222" s="13"/>
      <c r="AI222" s="13"/>
      <c r="AJ222" s="13"/>
      <c r="AK222" s="13"/>
      <c r="AL222" s="13"/>
      <c r="AM222" s="13"/>
      <c r="AN222" s="13"/>
      <c r="AO222" s="13"/>
      <c r="AP222" s="13"/>
      <c r="AQ222" s="13"/>
      <c r="AR222" s="13"/>
      <c r="AS222" s="13"/>
      <c r="AT222" s="13"/>
      <c r="AU222" s="13"/>
      <c r="AV222" s="13"/>
      <c r="AW222" s="13"/>
      <c r="AX222" s="13"/>
      <c r="AY222" s="13"/>
      <c r="AZ222" s="13"/>
      <c r="BA222" s="13"/>
      <c r="BB222" s="13"/>
      <c r="BC222" s="13"/>
      <c r="BD222" s="13"/>
      <c r="BE222" s="13"/>
      <c r="BF222" s="13"/>
    </row>
    <row r="223" spans="1:58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05"/>
      <c r="Q223" s="13"/>
      <c r="R223" s="13"/>
      <c r="S223" s="13"/>
      <c r="T223" s="1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F223" s="13"/>
      <c r="AG223" s="13"/>
      <c r="AH223" s="13"/>
      <c r="AI223" s="13"/>
      <c r="AJ223" s="13"/>
      <c r="AK223" s="13"/>
      <c r="AL223" s="13"/>
      <c r="AM223" s="13"/>
      <c r="AN223" s="13"/>
      <c r="AO223" s="13"/>
      <c r="AP223" s="13"/>
      <c r="AQ223" s="13"/>
      <c r="AR223" s="13"/>
      <c r="AS223" s="13"/>
      <c r="AT223" s="13"/>
      <c r="AU223" s="13"/>
      <c r="AV223" s="13"/>
      <c r="AW223" s="13"/>
      <c r="AX223" s="13"/>
      <c r="AY223" s="13"/>
      <c r="AZ223" s="13"/>
      <c r="BA223" s="13"/>
      <c r="BB223" s="13"/>
      <c r="BC223" s="13"/>
      <c r="BD223" s="13"/>
      <c r="BE223" s="13"/>
      <c r="BF223" s="13"/>
    </row>
    <row r="224" spans="1:58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05"/>
      <c r="Q224" s="13"/>
      <c r="R224" s="13"/>
      <c r="S224" s="13"/>
      <c r="T224" s="1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F224" s="13"/>
      <c r="AG224" s="13"/>
      <c r="AH224" s="13"/>
      <c r="AI224" s="13"/>
      <c r="AJ224" s="13"/>
      <c r="AK224" s="13"/>
      <c r="AL224" s="13"/>
      <c r="AM224" s="13"/>
      <c r="AN224" s="13"/>
      <c r="AO224" s="13"/>
      <c r="AP224" s="13"/>
      <c r="AQ224" s="13"/>
      <c r="AR224" s="13"/>
      <c r="AS224" s="13"/>
      <c r="AT224" s="13"/>
      <c r="AU224" s="13"/>
      <c r="AV224" s="13"/>
      <c r="AW224" s="13"/>
      <c r="AX224" s="13"/>
      <c r="AY224" s="13"/>
      <c r="AZ224" s="13"/>
      <c r="BA224" s="13"/>
      <c r="BB224" s="13"/>
      <c r="BC224" s="13"/>
      <c r="BD224" s="13"/>
      <c r="BE224" s="13"/>
      <c r="BF224" s="13"/>
    </row>
    <row r="225" spans="1:58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05"/>
      <c r="Q225" s="13"/>
      <c r="R225" s="13"/>
      <c r="S225" s="13"/>
      <c r="T225" s="1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F225" s="13"/>
      <c r="AG225" s="13"/>
      <c r="AH225" s="13"/>
      <c r="AI225" s="13"/>
      <c r="AJ225" s="13"/>
      <c r="AK225" s="13"/>
      <c r="AL225" s="13"/>
      <c r="AM225" s="13"/>
      <c r="AN225" s="13"/>
      <c r="AO225" s="13"/>
      <c r="AP225" s="13"/>
      <c r="AQ225" s="13"/>
      <c r="AR225" s="13"/>
      <c r="AS225" s="13"/>
      <c r="AT225" s="13"/>
      <c r="AU225" s="13"/>
      <c r="AV225" s="13"/>
      <c r="AW225" s="13"/>
      <c r="AX225" s="13"/>
      <c r="AY225" s="13"/>
      <c r="AZ225" s="13"/>
      <c r="BA225" s="13"/>
      <c r="BB225" s="13"/>
      <c r="BC225" s="13"/>
      <c r="BD225" s="13"/>
      <c r="BE225" s="13"/>
      <c r="BF225" s="13"/>
    </row>
    <row r="226" spans="1:58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05"/>
      <c r="Q226" s="13"/>
      <c r="R226" s="13"/>
      <c r="S226" s="13"/>
      <c r="T226" s="1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F226" s="13"/>
      <c r="AG226" s="13"/>
      <c r="AH226" s="13"/>
      <c r="AI226" s="13"/>
      <c r="AJ226" s="13"/>
      <c r="AK226" s="13"/>
      <c r="AL226" s="13"/>
      <c r="AM226" s="13"/>
      <c r="AN226" s="13"/>
      <c r="AO226" s="13"/>
      <c r="AP226" s="13"/>
      <c r="AQ226" s="13"/>
      <c r="AR226" s="13"/>
      <c r="AS226" s="13"/>
      <c r="AT226" s="13"/>
      <c r="AU226" s="13"/>
      <c r="AV226" s="13"/>
      <c r="AW226" s="13"/>
      <c r="AX226" s="13"/>
      <c r="AY226" s="13"/>
      <c r="AZ226" s="13"/>
      <c r="BA226" s="13"/>
      <c r="BB226" s="13"/>
      <c r="BC226" s="13"/>
      <c r="BD226" s="13"/>
      <c r="BE226" s="13"/>
      <c r="BF226" s="13"/>
    </row>
    <row r="227" spans="1:58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05"/>
      <c r="Q227" s="13"/>
      <c r="R227" s="13"/>
      <c r="S227" s="13"/>
      <c r="T227" s="1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F227" s="13"/>
      <c r="AG227" s="13"/>
      <c r="AH227" s="13"/>
      <c r="AI227" s="13"/>
      <c r="AJ227" s="13"/>
      <c r="AK227" s="13"/>
      <c r="AL227" s="13"/>
      <c r="AM227" s="13"/>
      <c r="AN227" s="13"/>
      <c r="AO227" s="13"/>
      <c r="AP227" s="13"/>
      <c r="AQ227" s="13"/>
      <c r="AR227" s="13"/>
      <c r="AS227" s="13"/>
      <c r="AT227" s="13"/>
      <c r="AU227" s="13"/>
      <c r="AV227" s="13"/>
      <c r="AW227" s="13"/>
      <c r="AX227" s="13"/>
      <c r="AY227" s="13"/>
      <c r="AZ227" s="13"/>
      <c r="BA227" s="13"/>
      <c r="BB227" s="13"/>
      <c r="BC227" s="13"/>
      <c r="BD227" s="13"/>
      <c r="BE227" s="13"/>
      <c r="BF227" s="13"/>
    </row>
    <row r="228" spans="1:58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05"/>
      <c r="Q228" s="13"/>
      <c r="R228" s="13"/>
      <c r="S228" s="13"/>
      <c r="T228" s="1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F228" s="13"/>
      <c r="AG228" s="13"/>
      <c r="AH228" s="13"/>
      <c r="AI228" s="13"/>
      <c r="AJ228" s="13"/>
      <c r="AK228" s="13"/>
      <c r="AL228" s="13"/>
      <c r="AM228" s="13"/>
      <c r="AN228" s="13"/>
      <c r="AO228" s="13"/>
      <c r="AP228" s="13"/>
      <c r="AQ228" s="13"/>
      <c r="AR228" s="13"/>
      <c r="AS228" s="13"/>
      <c r="AT228" s="13"/>
      <c r="AU228" s="13"/>
      <c r="AV228" s="13"/>
      <c r="AW228" s="13"/>
      <c r="AX228" s="13"/>
      <c r="AY228" s="13"/>
      <c r="AZ228" s="13"/>
      <c r="BA228" s="13"/>
      <c r="BB228" s="13"/>
      <c r="BC228" s="13"/>
      <c r="BD228" s="13"/>
      <c r="BE228" s="13"/>
      <c r="BF228" s="13"/>
    </row>
    <row r="229" spans="1:58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05"/>
      <c r="Q229" s="13"/>
      <c r="R229" s="13"/>
      <c r="S229" s="13"/>
      <c r="T229" s="1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F229" s="13"/>
      <c r="AG229" s="13"/>
      <c r="AH229" s="13"/>
      <c r="AI229" s="13"/>
      <c r="AJ229" s="13"/>
      <c r="AK229" s="13"/>
      <c r="AL229" s="13"/>
      <c r="AM229" s="13"/>
      <c r="AN229" s="13"/>
      <c r="AO229" s="13"/>
      <c r="AP229" s="13"/>
      <c r="AQ229" s="13"/>
      <c r="AR229" s="13"/>
      <c r="AS229" s="13"/>
      <c r="AT229" s="13"/>
      <c r="AU229" s="13"/>
      <c r="AV229" s="13"/>
      <c r="AW229" s="13"/>
      <c r="AX229" s="13"/>
      <c r="AY229" s="13"/>
      <c r="AZ229" s="13"/>
      <c r="BA229" s="13"/>
      <c r="BB229" s="13"/>
      <c r="BC229" s="13"/>
      <c r="BD229" s="13"/>
      <c r="BE229" s="13"/>
      <c r="BF229" s="13"/>
    </row>
    <row r="230" spans="1:58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05"/>
      <c r="Q230" s="13"/>
      <c r="R230" s="13"/>
      <c r="S230" s="13"/>
      <c r="T230" s="1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F230" s="13"/>
      <c r="AG230" s="13"/>
      <c r="AH230" s="13"/>
      <c r="AI230" s="13"/>
      <c r="AJ230" s="13"/>
      <c r="AK230" s="13"/>
      <c r="AL230" s="13"/>
      <c r="AM230" s="13"/>
      <c r="AN230" s="13"/>
      <c r="AO230" s="13"/>
      <c r="AP230" s="13"/>
      <c r="AQ230" s="13"/>
      <c r="AR230" s="13"/>
      <c r="AS230" s="13"/>
      <c r="AT230" s="13"/>
      <c r="AU230" s="13"/>
      <c r="AV230" s="13"/>
      <c r="AW230" s="13"/>
      <c r="AX230" s="13"/>
      <c r="AY230" s="13"/>
      <c r="AZ230" s="13"/>
      <c r="BA230" s="13"/>
      <c r="BB230" s="13"/>
      <c r="BC230" s="13"/>
      <c r="BD230" s="13"/>
      <c r="BE230" s="13"/>
      <c r="BF230" s="13"/>
    </row>
    <row r="231" spans="1:58">
      <c r="A231" s="13"/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05"/>
      <c r="Q231" s="13"/>
      <c r="R231" s="13"/>
      <c r="S231" s="13"/>
      <c r="T231" s="1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F231" s="13"/>
      <c r="AG231" s="13"/>
      <c r="AH231" s="13"/>
      <c r="AI231" s="13"/>
      <c r="AJ231" s="13"/>
      <c r="AK231" s="13"/>
      <c r="AL231" s="13"/>
      <c r="AM231" s="13"/>
      <c r="AN231" s="13"/>
      <c r="AO231" s="13"/>
      <c r="AP231" s="13"/>
      <c r="AQ231" s="13"/>
      <c r="AR231" s="13"/>
      <c r="AS231" s="13"/>
      <c r="AT231" s="13"/>
      <c r="AU231" s="13"/>
      <c r="AV231" s="13"/>
      <c r="AW231" s="13"/>
      <c r="AX231" s="13"/>
      <c r="AY231" s="13"/>
      <c r="AZ231" s="13"/>
      <c r="BA231" s="13"/>
      <c r="BB231" s="13"/>
      <c r="BC231" s="13"/>
      <c r="BD231" s="13"/>
      <c r="BE231" s="13"/>
      <c r="BF231" s="13"/>
    </row>
    <row r="232" spans="1:58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05"/>
      <c r="Q232" s="13"/>
      <c r="R232" s="13"/>
      <c r="S232" s="13"/>
      <c r="T232" s="1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F232" s="13"/>
      <c r="AG232" s="13"/>
      <c r="AH232" s="13"/>
      <c r="AI232" s="13"/>
      <c r="AJ232" s="13"/>
      <c r="AK232" s="13"/>
      <c r="AL232" s="13"/>
      <c r="AM232" s="13"/>
      <c r="AN232" s="13"/>
      <c r="AO232" s="13"/>
      <c r="AP232" s="13"/>
      <c r="AQ232" s="13"/>
      <c r="AR232" s="13"/>
      <c r="AS232" s="13"/>
      <c r="AT232" s="13"/>
      <c r="AU232" s="13"/>
      <c r="AV232" s="13"/>
      <c r="AW232" s="13"/>
      <c r="AX232" s="13"/>
      <c r="AY232" s="13"/>
      <c r="AZ232" s="13"/>
      <c r="BA232" s="13"/>
      <c r="BB232" s="13"/>
      <c r="BC232" s="13"/>
      <c r="BD232" s="13"/>
      <c r="BE232" s="13"/>
      <c r="BF232" s="13"/>
    </row>
    <row r="233" spans="1:58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05"/>
      <c r="Q233" s="13"/>
      <c r="R233" s="13"/>
      <c r="S233" s="13"/>
      <c r="T233" s="1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F233" s="13"/>
      <c r="AG233" s="13"/>
      <c r="AH233" s="13"/>
      <c r="AI233" s="13"/>
      <c r="AJ233" s="13"/>
      <c r="AK233" s="13"/>
      <c r="AL233" s="13"/>
      <c r="AM233" s="13"/>
      <c r="AN233" s="13"/>
      <c r="AO233" s="13"/>
      <c r="AP233" s="13"/>
      <c r="AQ233" s="13"/>
      <c r="AR233" s="13"/>
      <c r="AS233" s="13"/>
      <c r="AT233" s="13"/>
      <c r="AU233" s="13"/>
      <c r="AV233" s="13"/>
      <c r="AW233" s="13"/>
      <c r="AX233" s="13"/>
      <c r="AY233" s="13"/>
      <c r="AZ233" s="13"/>
      <c r="BA233" s="13"/>
      <c r="BB233" s="13"/>
      <c r="BC233" s="13"/>
      <c r="BD233" s="13"/>
      <c r="BE233" s="13"/>
      <c r="BF233" s="13"/>
    </row>
    <row r="234" spans="1:58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05"/>
      <c r="Q234" s="13"/>
      <c r="R234" s="13"/>
      <c r="S234" s="13"/>
      <c r="T234" s="1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F234" s="13"/>
      <c r="AG234" s="13"/>
      <c r="AH234" s="13"/>
      <c r="AI234" s="13"/>
      <c r="AJ234" s="13"/>
      <c r="AK234" s="13"/>
      <c r="AL234" s="13"/>
      <c r="AM234" s="13"/>
      <c r="AN234" s="13"/>
      <c r="AO234" s="13"/>
      <c r="AP234" s="13"/>
      <c r="AQ234" s="13"/>
      <c r="AR234" s="13"/>
      <c r="AS234" s="13"/>
      <c r="AT234" s="13"/>
      <c r="AU234" s="13"/>
      <c r="AV234" s="13"/>
      <c r="AW234" s="13"/>
      <c r="AX234" s="13"/>
      <c r="AY234" s="13"/>
      <c r="AZ234" s="13"/>
      <c r="BA234" s="13"/>
      <c r="BB234" s="13"/>
      <c r="BC234" s="13"/>
      <c r="BD234" s="13"/>
      <c r="BE234" s="13"/>
      <c r="BF234" s="13"/>
    </row>
    <row r="235" spans="1:58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05"/>
      <c r="Q235" s="13"/>
      <c r="R235" s="13"/>
      <c r="S235" s="13"/>
      <c r="T235" s="1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F235" s="13"/>
      <c r="AG235" s="13"/>
      <c r="AH235" s="13"/>
      <c r="AI235" s="13"/>
      <c r="AJ235" s="13"/>
      <c r="AK235" s="13"/>
      <c r="AL235" s="13"/>
      <c r="AM235" s="13"/>
      <c r="AN235" s="13"/>
      <c r="AO235" s="13"/>
      <c r="AP235" s="13"/>
      <c r="AQ235" s="13"/>
      <c r="AR235" s="13"/>
      <c r="AS235" s="13"/>
      <c r="AT235" s="13"/>
      <c r="AU235" s="13"/>
      <c r="AV235" s="13"/>
      <c r="AW235" s="13"/>
      <c r="AX235" s="13"/>
      <c r="AY235" s="13"/>
      <c r="AZ235" s="13"/>
      <c r="BA235" s="13"/>
      <c r="BB235" s="13"/>
      <c r="BC235" s="13"/>
      <c r="BD235" s="13"/>
      <c r="BE235" s="13"/>
      <c r="BF235" s="13"/>
    </row>
    <row r="236" spans="1:58">
      <c r="A236" s="13"/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05"/>
      <c r="Q236" s="13"/>
      <c r="R236" s="13"/>
      <c r="S236" s="13"/>
      <c r="T236" s="1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F236" s="13"/>
      <c r="AG236" s="13"/>
      <c r="AH236" s="13"/>
      <c r="AI236" s="13"/>
      <c r="AJ236" s="13"/>
      <c r="AK236" s="13"/>
      <c r="AL236" s="13"/>
      <c r="AM236" s="13"/>
      <c r="AN236" s="13"/>
      <c r="AO236" s="13"/>
      <c r="AP236" s="13"/>
      <c r="AQ236" s="13"/>
      <c r="AR236" s="13"/>
      <c r="AS236" s="13"/>
      <c r="AT236" s="13"/>
      <c r="AU236" s="13"/>
      <c r="AV236" s="13"/>
      <c r="AW236" s="13"/>
      <c r="AX236" s="13"/>
      <c r="AY236" s="13"/>
      <c r="AZ236" s="13"/>
      <c r="BA236" s="13"/>
      <c r="BB236" s="13"/>
      <c r="BC236" s="13"/>
      <c r="BD236" s="13"/>
      <c r="BE236" s="13"/>
      <c r="BF236" s="13"/>
    </row>
    <row r="237" spans="1:58">
      <c r="A237" s="13"/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05"/>
      <c r="Q237" s="13"/>
      <c r="R237" s="13"/>
      <c r="S237" s="13"/>
      <c r="T237" s="1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F237" s="13"/>
      <c r="AG237" s="13"/>
      <c r="AH237" s="13"/>
      <c r="AI237" s="13"/>
      <c r="AJ237" s="13"/>
      <c r="AK237" s="13"/>
      <c r="AL237" s="13"/>
      <c r="AM237" s="13"/>
      <c r="AN237" s="13"/>
      <c r="AO237" s="13"/>
      <c r="AP237" s="13"/>
      <c r="AQ237" s="13"/>
      <c r="AR237" s="13"/>
      <c r="AS237" s="13"/>
      <c r="AT237" s="13"/>
      <c r="AU237" s="13"/>
      <c r="AV237" s="13"/>
      <c r="AW237" s="13"/>
      <c r="AX237" s="13"/>
      <c r="AY237" s="13"/>
      <c r="AZ237" s="13"/>
      <c r="BA237" s="13"/>
      <c r="BB237" s="13"/>
      <c r="BC237" s="13"/>
      <c r="BD237" s="13"/>
      <c r="BE237" s="13"/>
      <c r="BF237" s="13"/>
    </row>
    <row r="238" spans="1:58">
      <c r="A238" s="13"/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05"/>
      <c r="Q238" s="13"/>
      <c r="R238" s="13"/>
      <c r="S238" s="13"/>
      <c r="T238" s="1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F238" s="13"/>
      <c r="AG238" s="13"/>
      <c r="AH238" s="13"/>
      <c r="AI238" s="13"/>
      <c r="AJ238" s="13"/>
      <c r="AK238" s="13"/>
      <c r="AL238" s="13"/>
      <c r="AM238" s="13"/>
      <c r="AN238" s="13"/>
      <c r="AO238" s="13"/>
      <c r="AP238" s="13"/>
      <c r="AQ238" s="13"/>
      <c r="AR238" s="13"/>
      <c r="AS238" s="13"/>
      <c r="AT238" s="13"/>
      <c r="AU238" s="13"/>
      <c r="AV238" s="13"/>
      <c r="AW238" s="13"/>
      <c r="AX238" s="13"/>
      <c r="AY238" s="13"/>
      <c r="AZ238" s="13"/>
      <c r="BA238" s="13"/>
      <c r="BB238" s="13"/>
      <c r="BC238" s="13"/>
      <c r="BD238" s="13"/>
      <c r="BE238" s="13"/>
      <c r="BF238" s="13"/>
    </row>
    <row r="239" spans="1:58">
      <c r="A239" s="13"/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05"/>
      <c r="Q239" s="13"/>
      <c r="R239" s="13"/>
      <c r="S239" s="13"/>
      <c r="T239" s="1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F239" s="13"/>
      <c r="AG239" s="13"/>
      <c r="AH239" s="13"/>
      <c r="AI239" s="13"/>
      <c r="AJ239" s="13"/>
      <c r="AK239" s="13"/>
      <c r="AL239" s="13"/>
      <c r="AM239" s="13"/>
      <c r="AN239" s="13"/>
      <c r="AO239" s="13"/>
      <c r="AP239" s="13"/>
      <c r="AQ239" s="13"/>
      <c r="AR239" s="13"/>
      <c r="AS239" s="13"/>
      <c r="AT239" s="13"/>
      <c r="AU239" s="13"/>
      <c r="AV239" s="13"/>
      <c r="AW239" s="13"/>
      <c r="AX239" s="13"/>
      <c r="AY239" s="13"/>
      <c r="AZ239" s="13"/>
      <c r="BA239" s="13"/>
      <c r="BB239" s="13"/>
      <c r="BC239" s="13"/>
      <c r="BD239" s="13"/>
      <c r="BE239" s="13"/>
      <c r="BF239" s="13"/>
    </row>
    <row r="240" spans="1:58">
      <c r="A240" s="13"/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05"/>
      <c r="Q240" s="13"/>
      <c r="R240" s="13"/>
      <c r="S240" s="13"/>
      <c r="T240" s="1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F240" s="13"/>
      <c r="AG240" s="13"/>
      <c r="AH240" s="13"/>
      <c r="AI240" s="13"/>
      <c r="AJ240" s="13"/>
      <c r="AK240" s="13"/>
      <c r="AL240" s="13"/>
      <c r="AM240" s="13"/>
      <c r="AN240" s="13"/>
      <c r="AO240" s="13"/>
      <c r="AP240" s="13"/>
      <c r="AQ240" s="13"/>
      <c r="AR240" s="13"/>
      <c r="AS240" s="13"/>
      <c r="AT240" s="13"/>
      <c r="AU240" s="13"/>
      <c r="AV240" s="13"/>
      <c r="AW240" s="13"/>
      <c r="AX240" s="13"/>
      <c r="AY240" s="13"/>
      <c r="AZ240" s="13"/>
      <c r="BA240" s="13"/>
      <c r="BB240" s="13"/>
      <c r="BC240" s="13"/>
      <c r="BD240" s="13"/>
      <c r="BE240" s="13"/>
      <c r="BF240" s="13"/>
    </row>
    <row r="241" spans="1:58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05"/>
      <c r="Q241" s="13"/>
      <c r="R241" s="13"/>
      <c r="S241" s="13"/>
      <c r="T241" s="1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F241" s="13"/>
      <c r="AG241" s="13"/>
      <c r="AH241" s="13"/>
      <c r="AI241" s="13"/>
      <c r="AJ241" s="13"/>
      <c r="AK241" s="13"/>
      <c r="AL241" s="13"/>
      <c r="AM241" s="13"/>
      <c r="AN241" s="13"/>
      <c r="AO241" s="13"/>
      <c r="AP241" s="13"/>
      <c r="AQ241" s="13"/>
      <c r="AR241" s="13"/>
      <c r="AS241" s="13"/>
      <c r="AT241" s="13"/>
      <c r="AU241" s="13"/>
      <c r="AV241" s="13"/>
      <c r="AW241" s="13"/>
      <c r="AX241" s="13"/>
      <c r="AY241" s="13"/>
      <c r="AZ241" s="13"/>
      <c r="BA241" s="13"/>
      <c r="BB241" s="13"/>
      <c r="BC241" s="13"/>
      <c r="BD241" s="13"/>
      <c r="BE241" s="13"/>
      <c r="BF241" s="13"/>
    </row>
    <row r="242" spans="1:58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05"/>
      <c r="Q242" s="13"/>
      <c r="R242" s="13"/>
      <c r="S242" s="13"/>
      <c r="T242" s="1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F242" s="13"/>
      <c r="AG242" s="13"/>
      <c r="AH242" s="13"/>
      <c r="AI242" s="13"/>
      <c r="AJ242" s="13"/>
      <c r="AK242" s="13"/>
      <c r="AL242" s="13"/>
      <c r="AM242" s="13"/>
      <c r="AN242" s="13"/>
      <c r="AO242" s="13"/>
      <c r="AP242" s="13"/>
      <c r="AQ242" s="13"/>
      <c r="AR242" s="13"/>
      <c r="AS242" s="13"/>
      <c r="AT242" s="13"/>
      <c r="AU242" s="13"/>
      <c r="AV242" s="13"/>
      <c r="AW242" s="13"/>
      <c r="AX242" s="13"/>
      <c r="AY242" s="13"/>
      <c r="AZ242" s="13"/>
      <c r="BA242" s="13"/>
      <c r="BB242" s="13"/>
      <c r="BC242" s="13"/>
      <c r="BD242" s="13"/>
      <c r="BE242" s="13"/>
      <c r="BF242" s="13"/>
    </row>
    <row r="243" spans="1:58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05"/>
      <c r="Q243" s="13"/>
      <c r="R243" s="13"/>
      <c r="S243" s="13"/>
      <c r="T243" s="1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F243" s="13"/>
      <c r="AG243" s="13"/>
      <c r="AH243" s="13"/>
      <c r="AI243" s="13"/>
      <c r="AJ243" s="13"/>
      <c r="AK243" s="13"/>
      <c r="AL243" s="13"/>
      <c r="AM243" s="13"/>
      <c r="AN243" s="13"/>
      <c r="AO243" s="13"/>
      <c r="AP243" s="13"/>
      <c r="AQ243" s="13"/>
      <c r="AR243" s="13"/>
      <c r="AS243" s="13"/>
      <c r="AT243" s="13"/>
      <c r="AU243" s="13"/>
      <c r="AV243" s="13"/>
      <c r="AW243" s="13"/>
      <c r="AX243" s="13"/>
      <c r="AY243" s="13"/>
      <c r="AZ243" s="13"/>
      <c r="BA243" s="13"/>
      <c r="BB243" s="13"/>
      <c r="BC243" s="13"/>
      <c r="BD243" s="13"/>
      <c r="BE243" s="13"/>
      <c r="BF243" s="13"/>
    </row>
    <row r="244" spans="1:58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05"/>
      <c r="Q244" s="13"/>
      <c r="R244" s="13"/>
      <c r="S244" s="13"/>
      <c r="T244" s="1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F244" s="13"/>
      <c r="AG244" s="13"/>
      <c r="AH244" s="13"/>
      <c r="AI244" s="13"/>
      <c r="AJ244" s="13"/>
      <c r="AK244" s="13"/>
      <c r="AL244" s="13"/>
      <c r="AM244" s="13"/>
      <c r="AN244" s="13"/>
      <c r="AO244" s="13"/>
      <c r="AP244" s="13"/>
      <c r="AQ244" s="13"/>
      <c r="AR244" s="13"/>
      <c r="AS244" s="13"/>
      <c r="AT244" s="13"/>
      <c r="AU244" s="13"/>
      <c r="AV244" s="13"/>
      <c r="AW244" s="13"/>
      <c r="AX244" s="13"/>
      <c r="AY244" s="13"/>
      <c r="AZ244" s="13"/>
      <c r="BA244" s="13"/>
      <c r="BB244" s="13"/>
      <c r="BC244" s="13"/>
      <c r="BD244" s="13"/>
      <c r="BE244" s="13"/>
      <c r="BF244" s="13"/>
    </row>
    <row r="245" spans="1:58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05"/>
      <c r="Q245" s="13"/>
      <c r="R245" s="13"/>
      <c r="S245" s="13"/>
      <c r="T245" s="1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F245" s="13"/>
      <c r="AG245" s="13"/>
      <c r="AH245" s="13"/>
      <c r="AI245" s="13"/>
      <c r="AJ245" s="13"/>
      <c r="AK245" s="13"/>
      <c r="AL245" s="13"/>
      <c r="AM245" s="13"/>
      <c r="AN245" s="13"/>
      <c r="AO245" s="13"/>
      <c r="AP245" s="13"/>
      <c r="AQ245" s="13"/>
      <c r="AR245" s="13"/>
      <c r="AS245" s="13"/>
      <c r="AT245" s="13"/>
      <c r="AU245" s="13"/>
      <c r="AV245" s="13"/>
      <c r="AW245" s="13"/>
      <c r="AX245" s="13"/>
      <c r="AY245" s="13"/>
      <c r="AZ245" s="13"/>
      <c r="BA245" s="13"/>
      <c r="BB245" s="13"/>
      <c r="BC245" s="13"/>
      <c r="BD245" s="13"/>
      <c r="BE245" s="13"/>
      <c r="BF245" s="13"/>
    </row>
    <row r="246" spans="1:58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05"/>
      <c r="Q246" s="13"/>
      <c r="R246" s="13"/>
      <c r="S246" s="13"/>
      <c r="T246" s="1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F246" s="13"/>
      <c r="AG246" s="13"/>
      <c r="AH246" s="13"/>
      <c r="AI246" s="13"/>
      <c r="AJ246" s="13"/>
      <c r="AK246" s="13"/>
      <c r="AL246" s="13"/>
      <c r="AM246" s="13"/>
      <c r="AN246" s="13"/>
      <c r="AO246" s="13"/>
      <c r="AP246" s="13"/>
      <c r="AQ246" s="13"/>
      <c r="AR246" s="13"/>
      <c r="AS246" s="13"/>
      <c r="AT246" s="13"/>
      <c r="AU246" s="13"/>
      <c r="AV246" s="13"/>
      <c r="AW246" s="13"/>
      <c r="AX246" s="13"/>
      <c r="AY246" s="13"/>
      <c r="AZ246" s="13"/>
      <c r="BA246" s="13"/>
      <c r="BB246" s="13"/>
      <c r="BC246" s="13"/>
      <c r="BD246" s="13"/>
      <c r="BE246" s="13"/>
      <c r="BF246" s="13"/>
    </row>
    <row r="247" spans="1:58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05"/>
      <c r="Q247" s="13"/>
      <c r="R247" s="13"/>
      <c r="S247" s="13"/>
      <c r="T247" s="1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F247" s="13"/>
      <c r="AG247" s="13"/>
      <c r="AH247" s="13"/>
      <c r="AI247" s="13"/>
      <c r="AJ247" s="13"/>
      <c r="AK247" s="13"/>
      <c r="AL247" s="13"/>
      <c r="AM247" s="13"/>
      <c r="AN247" s="13"/>
      <c r="AO247" s="13"/>
      <c r="AP247" s="13"/>
      <c r="AQ247" s="13"/>
      <c r="AR247" s="13"/>
      <c r="AS247" s="13"/>
      <c r="AT247" s="13"/>
      <c r="AU247" s="13"/>
      <c r="AV247" s="13"/>
      <c r="AW247" s="13"/>
      <c r="AX247" s="13"/>
      <c r="AY247" s="13"/>
      <c r="AZ247" s="13"/>
      <c r="BA247" s="13"/>
      <c r="BB247" s="13"/>
      <c r="BC247" s="13"/>
      <c r="BD247" s="13"/>
      <c r="BE247" s="13"/>
      <c r="BF247" s="13"/>
    </row>
    <row r="248" spans="1:58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05"/>
      <c r="Q248" s="13"/>
      <c r="R248" s="13"/>
      <c r="S248" s="13"/>
      <c r="T248" s="1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F248" s="13"/>
      <c r="AG248" s="13"/>
      <c r="AH248" s="13"/>
      <c r="AI248" s="13"/>
      <c r="AJ248" s="13"/>
      <c r="AK248" s="13"/>
      <c r="AL248" s="13"/>
      <c r="AM248" s="13"/>
      <c r="AN248" s="13"/>
      <c r="AO248" s="13"/>
      <c r="AP248" s="13"/>
      <c r="AQ248" s="13"/>
      <c r="AR248" s="13"/>
      <c r="AS248" s="13"/>
      <c r="AT248" s="13"/>
      <c r="AU248" s="13"/>
      <c r="AV248" s="13"/>
      <c r="AW248" s="13"/>
      <c r="AX248" s="13"/>
      <c r="AY248" s="13"/>
      <c r="AZ248" s="13"/>
      <c r="BA248" s="13"/>
      <c r="BB248" s="13"/>
      <c r="BC248" s="13"/>
      <c r="BD248" s="13"/>
      <c r="BE248" s="13"/>
      <c r="BF248" s="13"/>
    </row>
    <row r="249" spans="1:58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05"/>
      <c r="Q249" s="13"/>
      <c r="R249" s="13"/>
      <c r="S249" s="13"/>
      <c r="T249" s="1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F249" s="13"/>
      <c r="AG249" s="13"/>
      <c r="AH249" s="13"/>
      <c r="AI249" s="13"/>
      <c r="AJ249" s="13"/>
      <c r="AK249" s="13"/>
      <c r="AL249" s="13"/>
      <c r="AM249" s="13"/>
      <c r="AN249" s="13"/>
      <c r="AO249" s="13"/>
      <c r="AP249" s="13"/>
      <c r="AQ249" s="13"/>
      <c r="AR249" s="13"/>
      <c r="AS249" s="13"/>
      <c r="AT249" s="13"/>
      <c r="AU249" s="13"/>
      <c r="AV249" s="13"/>
      <c r="AW249" s="13"/>
      <c r="AX249" s="13"/>
      <c r="AY249" s="13"/>
      <c r="AZ249" s="13"/>
      <c r="BA249" s="13"/>
      <c r="BB249" s="13"/>
      <c r="BC249" s="13"/>
      <c r="BD249" s="13"/>
      <c r="BE249" s="13"/>
      <c r="BF249" s="13"/>
    </row>
    <row r="250" spans="1:58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05"/>
      <c r="Q250" s="13"/>
      <c r="R250" s="13"/>
      <c r="S250" s="13"/>
      <c r="T250" s="1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F250" s="13"/>
      <c r="AG250" s="13"/>
      <c r="AH250" s="13"/>
      <c r="AI250" s="13"/>
      <c r="AJ250" s="13"/>
      <c r="AK250" s="13"/>
      <c r="AL250" s="13"/>
      <c r="AM250" s="13"/>
      <c r="AN250" s="13"/>
      <c r="AO250" s="13"/>
      <c r="AP250" s="13"/>
      <c r="AQ250" s="13"/>
      <c r="AR250" s="13"/>
      <c r="AS250" s="13"/>
      <c r="AT250" s="13"/>
      <c r="AU250" s="13"/>
      <c r="AV250" s="13"/>
      <c r="AW250" s="13"/>
      <c r="AX250" s="13"/>
      <c r="AY250" s="13"/>
      <c r="AZ250" s="13"/>
      <c r="BA250" s="13"/>
      <c r="BB250" s="13"/>
      <c r="BC250" s="13"/>
      <c r="BD250" s="13"/>
      <c r="BE250" s="13"/>
      <c r="BF250" s="13"/>
    </row>
    <row r="251" spans="1:58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05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  <c r="AS251" s="13"/>
      <c r="AT251" s="13"/>
      <c r="AU251" s="13"/>
      <c r="AV251" s="13"/>
      <c r="AW251" s="13"/>
      <c r="AX251" s="13"/>
      <c r="AY251" s="13"/>
      <c r="AZ251" s="13"/>
      <c r="BA251" s="13"/>
      <c r="BB251" s="13"/>
      <c r="BC251" s="13"/>
      <c r="BD251" s="13"/>
      <c r="BE251" s="13"/>
      <c r="BF251" s="13"/>
    </row>
    <row r="252" spans="1:58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05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  <c r="AS252" s="13"/>
      <c r="AT252" s="13"/>
      <c r="AU252" s="13"/>
      <c r="AV252" s="13"/>
      <c r="AW252" s="13"/>
      <c r="AX252" s="13"/>
      <c r="AY252" s="13"/>
      <c r="AZ252" s="13"/>
      <c r="BA252" s="13"/>
      <c r="BB252" s="13"/>
      <c r="BC252" s="13"/>
      <c r="BD252" s="13"/>
      <c r="BE252" s="13"/>
      <c r="BF252" s="13"/>
    </row>
    <row r="253" spans="1:58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05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  <c r="AS253" s="13"/>
      <c r="AT253" s="13"/>
      <c r="AU253" s="13"/>
      <c r="AV253" s="13"/>
      <c r="AW253" s="13"/>
      <c r="AX253" s="13"/>
      <c r="AY253" s="13"/>
      <c r="AZ253" s="13"/>
      <c r="BA253" s="13"/>
      <c r="BB253" s="13"/>
      <c r="BC253" s="13"/>
      <c r="BD253" s="13"/>
      <c r="BE253" s="13"/>
      <c r="BF253" s="13"/>
    </row>
    <row r="254" spans="1:58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05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  <c r="AS254" s="13"/>
      <c r="AT254" s="13"/>
      <c r="AU254" s="13"/>
      <c r="AV254" s="13"/>
      <c r="AW254" s="13"/>
      <c r="AX254" s="13"/>
      <c r="AY254" s="13"/>
      <c r="AZ254" s="13"/>
      <c r="BA254" s="13"/>
      <c r="BB254" s="13"/>
      <c r="BC254" s="13"/>
      <c r="BD254" s="13"/>
      <c r="BE254" s="13"/>
      <c r="BF254" s="13"/>
    </row>
    <row r="255" spans="1:58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05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  <c r="AS255" s="13"/>
      <c r="AT255" s="13"/>
      <c r="AU255" s="13"/>
      <c r="AV255" s="13"/>
      <c r="AW255" s="13"/>
      <c r="AX255" s="13"/>
      <c r="AY255" s="13"/>
      <c r="AZ255" s="13"/>
      <c r="BA255" s="13"/>
      <c r="BB255" s="13"/>
      <c r="BC255" s="13"/>
      <c r="BD255" s="13"/>
      <c r="BE255" s="13"/>
      <c r="BF255" s="13"/>
    </row>
    <row r="256" spans="1:58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05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  <c r="AS256" s="13"/>
      <c r="AT256" s="13"/>
      <c r="AU256" s="13"/>
      <c r="AV256" s="13"/>
      <c r="AW256" s="13"/>
      <c r="AX256" s="13"/>
      <c r="AY256" s="13"/>
      <c r="AZ256" s="13"/>
      <c r="BA256" s="13"/>
      <c r="BB256" s="13"/>
      <c r="BC256" s="13"/>
      <c r="BD256" s="13"/>
      <c r="BE256" s="13"/>
      <c r="BF256" s="13"/>
    </row>
    <row r="257" spans="1:58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05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  <c r="AS257" s="13"/>
      <c r="AT257" s="13"/>
      <c r="AU257" s="13"/>
      <c r="AV257" s="13"/>
      <c r="AW257" s="13"/>
      <c r="AX257" s="13"/>
      <c r="AY257" s="13"/>
      <c r="AZ257" s="13"/>
      <c r="BA257" s="13"/>
      <c r="BB257" s="13"/>
      <c r="BC257" s="13"/>
      <c r="BD257" s="13"/>
      <c r="BE257" s="13"/>
      <c r="BF257" s="13"/>
    </row>
    <row r="258" spans="1:58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05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  <c r="AS258" s="13"/>
      <c r="AT258" s="13"/>
      <c r="AU258" s="13"/>
      <c r="AV258" s="13"/>
      <c r="AW258" s="13"/>
      <c r="AX258" s="13"/>
      <c r="AY258" s="13"/>
      <c r="AZ258" s="13"/>
      <c r="BA258" s="13"/>
      <c r="BB258" s="13"/>
      <c r="BC258" s="13"/>
      <c r="BD258" s="13"/>
      <c r="BE258" s="13"/>
      <c r="BF258" s="13"/>
    </row>
    <row r="259" spans="1:58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05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  <c r="AS259" s="13"/>
      <c r="AT259" s="13"/>
      <c r="AU259" s="13"/>
      <c r="AV259" s="13"/>
      <c r="AW259" s="13"/>
      <c r="AX259" s="13"/>
      <c r="AY259" s="13"/>
      <c r="AZ259" s="13"/>
      <c r="BA259" s="13"/>
      <c r="BB259" s="13"/>
      <c r="BC259" s="13"/>
      <c r="BD259" s="13"/>
      <c r="BE259" s="13"/>
      <c r="BF259" s="13"/>
    </row>
    <row r="260" spans="1:58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05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  <c r="AP260" s="13"/>
      <c r="AQ260" s="13"/>
      <c r="AR260" s="13"/>
      <c r="AS260" s="13"/>
      <c r="AT260" s="13"/>
      <c r="AU260" s="13"/>
      <c r="AV260" s="13"/>
      <c r="AW260" s="13"/>
      <c r="AX260" s="13"/>
      <c r="AY260" s="13"/>
      <c r="AZ260" s="13"/>
      <c r="BA260" s="13"/>
      <c r="BB260" s="13"/>
      <c r="BC260" s="13"/>
      <c r="BD260" s="13"/>
      <c r="BE260" s="13"/>
      <c r="BF260" s="13"/>
    </row>
    <row r="261" spans="1:58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05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  <c r="AP261" s="13"/>
      <c r="AQ261" s="13"/>
      <c r="AR261" s="13"/>
      <c r="AS261" s="13"/>
      <c r="AT261" s="13"/>
      <c r="AU261" s="13"/>
      <c r="AV261" s="13"/>
      <c r="AW261" s="13"/>
      <c r="AX261" s="13"/>
      <c r="AY261" s="13"/>
      <c r="AZ261" s="13"/>
      <c r="BA261" s="13"/>
      <c r="BB261" s="13"/>
      <c r="BC261" s="13"/>
      <c r="BD261" s="13"/>
      <c r="BE261" s="13"/>
      <c r="BF261" s="13"/>
    </row>
    <row r="262" spans="1:58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05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  <c r="AP262" s="13"/>
      <c r="AQ262" s="13"/>
      <c r="AR262" s="13"/>
      <c r="AS262" s="13"/>
      <c r="AT262" s="13"/>
      <c r="AU262" s="13"/>
      <c r="AV262" s="13"/>
      <c r="AW262" s="13"/>
      <c r="AX262" s="13"/>
      <c r="AY262" s="13"/>
      <c r="AZ262" s="13"/>
      <c r="BA262" s="13"/>
      <c r="BB262" s="13"/>
      <c r="BC262" s="13"/>
      <c r="BD262" s="13"/>
      <c r="BE262" s="13"/>
      <c r="BF262" s="13"/>
    </row>
    <row r="263" spans="1:58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05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  <c r="AP263" s="13"/>
      <c r="AQ263" s="13"/>
      <c r="AR263" s="13"/>
      <c r="AS263" s="13"/>
      <c r="AT263" s="13"/>
      <c r="AU263" s="13"/>
      <c r="AV263" s="13"/>
      <c r="AW263" s="13"/>
      <c r="AX263" s="13"/>
      <c r="AY263" s="13"/>
      <c r="AZ263" s="13"/>
      <c r="BA263" s="13"/>
      <c r="BB263" s="13"/>
      <c r="BC263" s="13"/>
      <c r="BD263" s="13"/>
      <c r="BE263" s="13"/>
      <c r="BF263" s="13"/>
    </row>
    <row r="264" spans="1:58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05"/>
      <c r="Q264" s="13"/>
      <c r="R264" s="13"/>
      <c r="S264" s="13"/>
      <c r="T264" s="1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F264" s="13"/>
      <c r="AG264" s="13"/>
      <c r="AH264" s="13"/>
      <c r="AI264" s="13"/>
      <c r="AJ264" s="13"/>
      <c r="AK264" s="13"/>
      <c r="AL264" s="13"/>
      <c r="AM264" s="13"/>
      <c r="AN264" s="13"/>
      <c r="AO264" s="13"/>
      <c r="AP264" s="13"/>
      <c r="AQ264" s="13"/>
      <c r="AR264" s="13"/>
      <c r="AS264" s="13"/>
      <c r="AT264" s="13"/>
      <c r="AU264" s="13"/>
      <c r="AV264" s="13"/>
      <c r="AW264" s="13"/>
      <c r="AX264" s="13"/>
      <c r="AY264" s="13"/>
      <c r="AZ264" s="13"/>
      <c r="BA264" s="13"/>
      <c r="BB264" s="13"/>
      <c r="BC264" s="13"/>
      <c r="BD264" s="13"/>
      <c r="BE264" s="13"/>
      <c r="BF264" s="13"/>
    </row>
    <row r="265" spans="1:58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05"/>
      <c r="Q265" s="13"/>
      <c r="R265" s="13"/>
      <c r="S265" s="13"/>
      <c r="T265" s="1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F265" s="13"/>
      <c r="AG265" s="13"/>
      <c r="AH265" s="13"/>
      <c r="AI265" s="13"/>
      <c r="AJ265" s="13"/>
      <c r="AK265" s="13"/>
      <c r="AL265" s="13"/>
      <c r="AM265" s="13"/>
      <c r="AN265" s="13"/>
      <c r="AO265" s="13"/>
      <c r="AP265" s="13"/>
      <c r="AQ265" s="13"/>
      <c r="AR265" s="13"/>
      <c r="AS265" s="13"/>
      <c r="AT265" s="13"/>
      <c r="AU265" s="13"/>
      <c r="AV265" s="13"/>
      <c r="AW265" s="13"/>
      <c r="AX265" s="13"/>
      <c r="AY265" s="13"/>
      <c r="AZ265" s="13"/>
      <c r="BA265" s="13"/>
      <c r="BB265" s="13"/>
      <c r="BC265" s="13"/>
      <c r="BD265" s="13"/>
      <c r="BE265" s="13"/>
      <c r="BF265" s="13"/>
    </row>
    <row r="266" spans="1:58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05"/>
      <c r="Q266" s="13"/>
      <c r="R266" s="13"/>
      <c r="S266" s="13"/>
      <c r="T266" s="1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F266" s="13"/>
      <c r="AG266" s="13"/>
      <c r="AH266" s="13"/>
      <c r="AI266" s="13"/>
      <c r="AJ266" s="13"/>
      <c r="AK266" s="13"/>
      <c r="AL266" s="13"/>
      <c r="AM266" s="13"/>
      <c r="AN266" s="13"/>
      <c r="AO266" s="13"/>
      <c r="AP266" s="13"/>
      <c r="AQ266" s="13"/>
      <c r="AR266" s="13"/>
      <c r="AS266" s="13"/>
      <c r="AT266" s="13"/>
      <c r="AU266" s="13"/>
      <c r="AV266" s="13"/>
      <c r="AW266" s="13"/>
      <c r="AX266" s="13"/>
      <c r="AY266" s="13"/>
      <c r="AZ266" s="13"/>
      <c r="BA266" s="13"/>
      <c r="BB266" s="13"/>
      <c r="BC266" s="13"/>
      <c r="BD266" s="13"/>
      <c r="BE266" s="13"/>
      <c r="BF266" s="13"/>
    </row>
    <row r="267" spans="1:58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05"/>
      <c r="Q267" s="13"/>
      <c r="R267" s="13"/>
      <c r="S267" s="13"/>
      <c r="T267" s="1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F267" s="13"/>
      <c r="AG267" s="13"/>
      <c r="AH267" s="13"/>
      <c r="AI267" s="13"/>
      <c r="AJ267" s="13"/>
      <c r="AK267" s="13"/>
      <c r="AL267" s="13"/>
      <c r="AM267" s="13"/>
      <c r="AN267" s="13"/>
      <c r="AO267" s="13"/>
      <c r="AP267" s="13"/>
      <c r="AQ267" s="13"/>
      <c r="AR267" s="13"/>
      <c r="AS267" s="13"/>
      <c r="AT267" s="13"/>
      <c r="AU267" s="13"/>
      <c r="AV267" s="13"/>
      <c r="AW267" s="13"/>
      <c r="AX267" s="13"/>
      <c r="AY267" s="13"/>
      <c r="AZ267" s="13"/>
      <c r="BA267" s="13"/>
      <c r="BB267" s="13"/>
      <c r="BC267" s="13"/>
      <c r="BD267" s="13"/>
      <c r="BE267" s="13"/>
      <c r="BF267" s="13"/>
    </row>
    <row r="268" spans="1:58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05"/>
      <c r="Q268" s="13"/>
      <c r="R268" s="13"/>
      <c r="S268" s="13"/>
      <c r="T268" s="1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F268" s="13"/>
      <c r="AG268" s="13"/>
      <c r="AH268" s="13"/>
      <c r="AI268" s="13"/>
      <c r="AJ268" s="13"/>
      <c r="AK268" s="13"/>
      <c r="AL268" s="13"/>
      <c r="AM268" s="13"/>
      <c r="AN268" s="13"/>
      <c r="AO268" s="13"/>
      <c r="AP268" s="13"/>
      <c r="AQ268" s="13"/>
      <c r="AR268" s="13"/>
      <c r="AS268" s="13"/>
      <c r="AT268" s="13"/>
      <c r="AU268" s="13"/>
      <c r="AV268" s="13"/>
      <c r="AW268" s="13"/>
      <c r="AX268" s="13"/>
      <c r="AY268" s="13"/>
      <c r="AZ268" s="13"/>
      <c r="BA268" s="13"/>
      <c r="BB268" s="13"/>
      <c r="BC268" s="13"/>
      <c r="BD268" s="13"/>
      <c r="BE268" s="13"/>
      <c r="BF268" s="13"/>
    </row>
    <row r="269" spans="1:58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05"/>
      <c r="Q269" s="13"/>
      <c r="R269" s="13"/>
      <c r="S269" s="13"/>
      <c r="T269" s="1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F269" s="13"/>
      <c r="AG269" s="13"/>
      <c r="AH269" s="13"/>
      <c r="AI269" s="13"/>
      <c r="AJ269" s="13"/>
      <c r="AK269" s="13"/>
      <c r="AL269" s="13"/>
      <c r="AM269" s="13"/>
      <c r="AN269" s="13"/>
      <c r="AO269" s="13"/>
      <c r="AP269" s="13"/>
      <c r="AQ269" s="13"/>
      <c r="AR269" s="13"/>
      <c r="AS269" s="13"/>
      <c r="AT269" s="13"/>
      <c r="AU269" s="13"/>
      <c r="AV269" s="13"/>
      <c r="AW269" s="13"/>
      <c r="AX269" s="13"/>
      <c r="AY269" s="13"/>
      <c r="AZ269" s="13"/>
      <c r="BA269" s="13"/>
      <c r="BB269" s="13"/>
      <c r="BC269" s="13"/>
      <c r="BD269" s="13"/>
      <c r="BE269" s="13"/>
      <c r="BF269" s="13"/>
    </row>
    <row r="270" spans="1:58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05"/>
      <c r="Q270" s="13"/>
      <c r="R270" s="13"/>
      <c r="S270" s="13"/>
      <c r="T270" s="1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F270" s="13"/>
      <c r="AG270" s="13"/>
      <c r="AH270" s="13"/>
      <c r="AI270" s="13"/>
      <c r="AJ270" s="13"/>
      <c r="AK270" s="13"/>
      <c r="AL270" s="13"/>
      <c r="AM270" s="13"/>
      <c r="AN270" s="13"/>
      <c r="AO270" s="13"/>
      <c r="AP270" s="13"/>
      <c r="AQ270" s="13"/>
      <c r="AR270" s="13"/>
      <c r="AS270" s="13"/>
      <c r="AT270" s="13"/>
      <c r="AU270" s="13"/>
      <c r="AV270" s="13"/>
      <c r="AW270" s="13"/>
      <c r="AX270" s="13"/>
      <c r="AY270" s="13"/>
      <c r="AZ270" s="13"/>
      <c r="BA270" s="13"/>
      <c r="BB270" s="13"/>
      <c r="BC270" s="13"/>
      <c r="BD270" s="13"/>
      <c r="BE270" s="13"/>
      <c r="BF270" s="13"/>
    </row>
    <row r="271" spans="1:58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05"/>
      <c r="Q271" s="13"/>
      <c r="R271" s="13"/>
      <c r="S271" s="13"/>
      <c r="T271" s="1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F271" s="13"/>
      <c r="AG271" s="13"/>
      <c r="AH271" s="13"/>
      <c r="AI271" s="13"/>
      <c r="AJ271" s="13"/>
      <c r="AK271" s="13"/>
      <c r="AL271" s="13"/>
      <c r="AM271" s="13"/>
      <c r="AN271" s="13"/>
      <c r="AO271" s="13"/>
      <c r="AP271" s="13"/>
      <c r="AQ271" s="13"/>
      <c r="AR271" s="13"/>
      <c r="AS271" s="13"/>
      <c r="AT271" s="13"/>
      <c r="AU271" s="13"/>
      <c r="AV271" s="13"/>
      <c r="AW271" s="13"/>
      <c r="AX271" s="13"/>
      <c r="AY271" s="13"/>
      <c r="AZ271" s="13"/>
      <c r="BA271" s="13"/>
      <c r="BB271" s="13"/>
      <c r="BC271" s="13"/>
      <c r="BD271" s="13"/>
      <c r="BE271" s="13"/>
      <c r="BF271" s="13"/>
    </row>
    <row r="272" spans="1:58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05"/>
      <c r="Q272" s="13"/>
      <c r="R272" s="13"/>
      <c r="S272" s="13"/>
      <c r="T272" s="1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F272" s="13"/>
      <c r="AG272" s="13"/>
      <c r="AH272" s="13"/>
      <c r="AI272" s="13"/>
      <c r="AJ272" s="13"/>
      <c r="AK272" s="13"/>
      <c r="AL272" s="13"/>
      <c r="AM272" s="13"/>
      <c r="AN272" s="13"/>
      <c r="AO272" s="13"/>
      <c r="AP272" s="13"/>
      <c r="AQ272" s="13"/>
      <c r="AR272" s="13"/>
      <c r="AS272" s="13"/>
      <c r="AT272" s="13"/>
      <c r="AU272" s="13"/>
      <c r="AV272" s="13"/>
      <c r="AW272" s="13"/>
      <c r="AX272" s="13"/>
      <c r="AY272" s="13"/>
      <c r="AZ272" s="13"/>
      <c r="BA272" s="13"/>
      <c r="BB272" s="13"/>
      <c r="BC272" s="13"/>
      <c r="BD272" s="13"/>
      <c r="BE272" s="13"/>
      <c r="BF272" s="13"/>
    </row>
    <row r="273" spans="1:58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05"/>
      <c r="Q273" s="13"/>
      <c r="R273" s="13"/>
      <c r="S273" s="13"/>
      <c r="T273" s="1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F273" s="13"/>
      <c r="AG273" s="13"/>
      <c r="AH273" s="13"/>
      <c r="AI273" s="13"/>
      <c r="AJ273" s="13"/>
      <c r="AK273" s="13"/>
      <c r="AL273" s="13"/>
      <c r="AM273" s="13"/>
      <c r="AN273" s="13"/>
      <c r="AO273" s="13"/>
      <c r="AP273" s="13"/>
      <c r="AQ273" s="13"/>
      <c r="AR273" s="13"/>
      <c r="AS273" s="13"/>
      <c r="AT273" s="13"/>
      <c r="AU273" s="13"/>
      <c r="AV273" s="13"/>
      <c r="AW273" s="13"/>
      <c r="AX273" s="13"/>
      <c r="AY273" s="13"/>
      <c r="AZ273" s="13"/>
      <c r="BA273" s="13"/>
      <c r="BB273" s="13"/>
      <c r="BC273" s="13"/>
      <c r="BD273" s="13"/>
      <c r="BE273" s="13"/>
      <c r="BF273" s="13"/>
    </row>
    <row r="274" spans="1:58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05"/>
      <c r="Q274" s="13"/>
      <c r="R274" s="13"/>
      <c r="S274" s="13"/>
      <c r="T274" s="1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F274" s="13"/>
      <c r="AG274" s="13"/>
      <c r="AH274" s="13"/>
      <c r="AI274" s="13"/>
      <c r="AJ274" s="13"/>
      <c r="AK274" s="13"/>
      <c r="AL274" s="13"/>
      <c r="AM274" s="13"/>
      <c r="AN274" s="13"/>
      <c r="AO274" s="13"/>
      <c r="AP274" s="13"/>
      <c r="AQ274" s="13"/>
      <c r="AR274" s="13"/>
      <c r="AS274" s="13"/>
      <c r="AT274" s="13"/>
      <c r="AU274" s="13"/>
      <c r="AV274" s="13"/>
      <c r="AW274" s="13"/>
      <c r="AX274" s="13"/>
      <c r="AY274" s="13"/>
      <c r="AZ274" s="13"/>
      <c r="BA274" s="13"/>
      <c r="BB274" s="13"/>
      <c r="BC274" s="13"/>
      <c r="BD274" s="13"/>
      <c r="BE274" s="13"/>
      <c r="BF274" s="13"/>
    </row>
    <row r="275" spans="1:58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05"/>
      <c r="Q275" s="13"/>
      <c r="R275" s="13"/>
      <c r="S275" s="13"/>
      <c r="T275" s="1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F275" s="13"/>
      <c r="AG275" s="13"/>
      <c r="AH275" s="13"/>
      <c r="AI275" s="13"/>
      <c r="AJ275" s="13"/>
      <c r="AK275" s="13"/>
      <c r="AL275" s="13"/>
      <c r="AM275" s="13"/>
      <c r="AN275" s="13"/>
      <c r="AO275" s="13"/>
      <c r="AP275" s="13"/>
      <c r="AQ275" s="13"/>
      <c r="AR275" s="13"/>
      <c r="AS275" s="13"/>
      <c r="AT275" s="13"/>
      <c r="AU275" s="13"/>
      <c r="AV275" s="13"/>
      <c r="AW275" s="13"/>
      <c r="AX275" s="13"/>
      <c r="AY275" s="13"/>
      <c r="AZ275" s="13"/>
      <c r="BA275" s="13"/>
      <c r="BB275" s="13"/>
      <c r="BC275" s="13"/>
      <c r="BD275" s="13"/>
      <c r="BE275" s="13"/>
      <c r="BF275" s="13"/>
    </row>
    <row r="276" spans="1:58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05"/>
      <c r="Q276" s="13"/>
      <c r="R276" s="13"/>
      <c r="S276" s="13"/>
      <c r="T276" s="1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F276" s="13"/>
      <c r="AG276" s="13"/>
      <c r="AH276" s="13"/>
      <c r="AI276" s="13"/>
      <c r="AJ276" s="13"/>
      <c r="AK276" s="13"/>
      <c r="AL276" s="13"/>
      <c r="AM276" s="13"/>
      <c r="AN276" s="13"/>
      <c r="AO276" s="13"/>
      <c r="AP276" s="13"/>
      <c r="AQ276" s="13"/>
      <c r="AR276" s="13"/>
      <c r="AS276" s="13"/>
      <c r="AT276" s="13"/>
      <c r="AU276" s="13"/>
      <c r="AV276" s="13"/>
      <c r="AW276" s="13"/>
      <c r="AX276" s="13"/>
      <c r="AY276" s="13"/>
      <c r="AZ276" s="13"/>
      <c r="BA276" s="13"/>
      <c r="BB276" s="13"/>
      <c r="BC276" s="13"/>
      <c r="BD276" s="13"/>
      <c r="BE276" s="13"/>
      <c r="BF276" s="13"/>
    </row>
    <row r="277" spans="1:58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05"/>
      <c r="Q277" s="13"/>
      <c r="R277" s="13"/>
      <c r="S277" s="13"/>
      <c r="T277" s="1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F277" s="13"/>
      <c r="AG277" s="13"/>
      <c r="AH277" s="13"/>
      <c r="AI277" s="13"/>
      <c r="AJ277" s="13"/>
      <c r="AK277" s="13"/>
      <c r="AL277" s="13"/>
      <c r="AM277" s="13"/>
      <c r="AN277" s="13"/>
      <c r="AO277" s="13"/>
      <c r="AP277" s="13"/>
      <c r="AQ277" s="13"/>
      <c r="AR277" s="13"/>
      <c r="AS277" s="13"/>
      <c r="AT277" s="13"/>
      <c r="AU277" s="13"/>
      <c r="AV277" s="13"/>
      <c r="AW277" s="13"/>
      <c r="AX277" s="13"/>
      <c r="AY277" s="13"/>
      <c r="AZ277" s="13"/>
      <c r="BA277" s="13"/>
      <c r="BB277" s="13"/>
      <c r="BC277" s="13"/>
      <c r="BD277" s="13"/>
      <c r="BE277" s="13"/>
      <c r="BF277" s="13"/>
    </row>
    <row r="278" spans="1:58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05"/>
      <c r="Q278" s="13"/>
      <c r="R278" s="13"/>
      <c r="S278" s="13"/>
      <c r="T278" s="1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F278" s="13"/>
      <c r="AG278" s="13"/>
      <c r="AH278" s="13"/>
      <c r="AI278" s="13"/>
      <c r="AJ278" s="13"/>
      <c r="AK278" s="13"/>
      <c r="AL278" s="13"/>
      <c r="AM278" s="13"/>
      <c r="AN278" s="13"/>
      <c r="AO278" s="13"/>
      <c r="AP278" s="13"/>
      <c r="AQ278" s="13"/>
      <c r="AR278" s="13"/>
      <c r="AS278" s="13"/>
      <c r="AT278" s="13"/>
      <c r="AU278" s="13"/>
      <c r="AV278" s="13"/>
      <c r="AW278" s="13"/>
      <c r="AX278" s="13"/>
      <c r="AY278" s="13"/>
      <c r="AZ278" s="13"/>
      <c r="BA278" s="13"/>
      <c r="BB278" s="13"/>
      <c r="BC278" s="13"/>
      <c r="BD278" s="13"/>
      <c r="BE278" s="13"/>
      <c r="BF278" s="13"/>
    </row>
    <row r="279" spans="1:58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05"/>
      <c r="Q279" s="13"/>
      <c r="R279" s="13"/>
      <c r="S279" s="13"/>
      <c r="T279" s="1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F279" s="13"/>
      <c r="AG279" s="13"/>
      <c r="AH279" s="13"/>
      <c r="AI279" s="13"/>
      <c r="AJ279" s="13"/>
      <c r="AK279" s="13"/>
      <c r="AL279" s="13"/>
      <c r="AM279" s="13"/>
      <c r="AN279" s="13"/>
      <c r="AO279" s="13"/>
      <c r="AP279" s="13"/>
      <c r="AQ279" s="13"/>
      <c r="AR279" s="13"/>
      <c r="AS279" s="13"/>
      <c r="AT279" s="13"/>
      <c r="AU279" s="13"/>
      <c r="AV279" s="13"/>
      <c r="AW279" s="13"/>
      <c r="AX279" s="13"/>
      <c r="AY279" s="13"/>
      <c r="AZ279" s="13"/>
      <c r="BA279" s="13"/>
      <c r="BB279" s="13"/>
      <c r="BC279" s="13"/>
      <c r="BD279" s="13"/>
      <c r="BE279" s="13"/>
      <c r="BF279" s="13"/>
    </row>
    <row r="280" spans="1:58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05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  <c r="AY280" s="13"/>
      <c r="AZ280" s="13"/>
      <c r="BA280" s="13"/>
      <c r="BB280" s="13"/>
      <c r="BC280" s="13"/>
      <c r="BD280" s="13"/>
      <c r="BE280" s="13"/>
      <c r="BF280" s="13"/>
    </row>
    <row r="281" spans="1:58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05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  <c r="AY281" s="13"/>
      <c r="AZ281" s="13"/>
      <c r="BA281" s="13"/>
      <c r="BB281" s="13"/>
      <c r="BC281" s="13"/>
      <c r="BD281" s="13"/>
      <c r="BE281" s="13"/>
      <c r="BF281" s="13"/>
    </row>
    <row r="282" spans="1:58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05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  <c r="AY282" s="13"/>
      <c r="AZ282" s="13"/>
      <c r="BA282" s="13"/>
      <c r="BB282" s="13"/>
      <c r="BC282" s="13"/>
      <c r="BD282" s="13"/>
      <c r="BE282" s="13"/>
      <c r="BF282" s="13"/>
    </row>
    <row r="283" spans="1:58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05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  <c r="AY283" s="13"/>
      <c r="AZ283" s="13"/>
      <c r="BA283" s="13"/>
      <c r="BB283" s="13"/>
      <c r="BC283" s="13"/>
      <c r="BD283" s="13"/>
      <c r="BE283" s="13"/>
      <c r="BF283" s="13"/>
    </row>
    <row r="284" spans="1:58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05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  <c r="AY284" s="13"/>
      <c r="AZ284" s="13"/>
      <c r="BA284" s="13"/>
      <c r="BB284" s="13"/>
      <c r="BC284" s="13"/>
      <c r="BD284" s="13"/>
      <c r="BE284" s="13"/>
      <c r="BF284" s="13"/>
    </row>
    <row r="285" spans="1:58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05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  <c r="BA285" s="13"/>
      <c r="BB285" s="13"/>
      <c r="BC285" s="13"/>
      <c r="BD285" s="13"/>
      <c r="BE285" s="13"/>
      <c r="BF285" s="13"/>
    </row>
    <row r="286" spans="1:58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05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  <c r="AW286" s="13"/>
      <c r="AX286" s="13"/>
      <c r="AY286" s="13"/>
      <c r="AZ286" s="13"/>
      <c r="BA286" s="13"/>
      <c r="BB286" s="13"/>
      <c r="BC286" s="13"/>
      <c r="BD286" s="13"/>
      <c r="BE286" s="13"/>
      <c r="BF286" s="13"/>
    </row>
    <row r="287" spans="1:58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05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  <c r="AY287" s="13"/>
      <c r="AZ287" s="13"/>
      <c r="BA287" s="13"/>
      <c r="BB287" s="13"/>
      <c r="BC287" s="13"/>
      <c r="BD287" s="13"/>
      <c r="BE287" s="13"/>
      <c r="BF287" s="13"/>
    </row>
    <row r="288" spans="1:58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05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  <c r="AW288" s="13"/>
      <c r="AX288" s="13"/>
      <c r="AY288" s="13"/>
      <c r="AZ288" s="13"/>
      <c r="BA288" s="13"/>
      <c r="BB288" s="13"/>
      <c r="BC288" s="13"/>
      <c r="BD288" s="13"/>
      <c r="BE288" s="13"/>
      <c r="BF288" s="13"/>
    </row>
    <row r="289" spans="1:58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05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  <c r="AW289" s="13"/>
      <c r="AX289" s="13"/>
      <c r="AY289" s="13"/>
      <c r="AZ289" s="13"/>
      <c r="BA289" s="13"/>
      <c r="BB289" s="13"/>
      <c r="BC289" s="13"/>
      <c r="BD289" s="13"/>
      <c r="BE289" s="13"/>
      <c r="BF289" s="13"/>
    </row>
    <row r="290" spans="1:58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05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  <c r="AW290" s="13"/>
      <c r="AX290" s="13"/>
      <c r="AY290" s="13"/>
      <c r="AZ290" s="13"/>
      <c r="BA290" s="13"/>
      <c r="BB290" s="13"/>
      <c r="BC290" s="13"/>
      <c r="BD290" s="13"/>
      <c r="BE290" s="13"/>
      <c r="BF290" s="13"/>
    </row>
    <row r="291" spans="1:58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05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  <c r="AY291" s="13"/>
      <c r="AZ291" s="13"/>
      <c r="BA291" s="13"/>
      <c r="BB291" s="13"/>
      <c r="BC291" s="13"/>
      <c r="BD291" s="13"/>
      <c r="BE291" s="13"/>
      <c r="BF291" s="13"/>
    </row>
    <row r="292" spans="1:58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05"/>
      <c r="Q292" s="13"/>
      <c r="R292" s="13"/>
      <c r="S292" s="13"/>
      <c r="T292" s="1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F292" s="13"/>
      <c r="AG292" s="13"/>
      <c r="AH292" s="13"/>
      <c r="AI292" s="13"/>
      <c r="AJ292" s="13"/>
      <c r="AK292" s="13"/>
      <c r="AL292" s="13"/>
      <c r="AM292" s="13"/>
      <c r="AN292" s="13"/>
      <c r="AO292" s="13"/>
      <c r="AP292" s="13"/>
      <c r="AQ292" s="13"/>
      <c r="AR292" s="13"/>
      <c r="AS292" s="13"/>
      <c r="AT292" s="13"/>
      <c r="AU292" s="13"/>
      <c r="AV292" s="13"/>
      <c r="AW292" s="13"/>
      <c r="AX292" s="13"/>
      <c r="AY292" s="13"/>
      <c r="AZ292" s="13"/>
      <c r="BA292" s="13"/>
      <c r="BB292" s="13"/>
      <c r="BC292" s="13"/>
      <c r="BD292" s="13"/>
      <c r="BE292" s="13"/>
      <c r="BF292" s="13"/>
    </row>
    <row r="293" spans="1:58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05"/>
      <c r="Q293" s="13"/>
      <c r="R293" s="13"/>
      <c r="S293" s="13"/>
      <c r="T293" s="1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F293" s="13"/>
      <c r="AG293" s="13"/>
      <c r="AH293" s="13"/>
      <c r="AI293" s="13"/>
      <c r="AJ293" s="13"/>
      <c r="AK293" s="13"/>
      <c r="AL293" s="13"/>
      <c r="AM293" s="13"/>
      <c r="AN293" s="13"/>
      <c r="AO293" s="13"/>
      <c r="AP293" s="13"/>
      <c r="AQ293" s="13"/>
      <c r="AR293" s="13"/>
      <c r="AS293" s="13"/>
      <c r="AT293" s="13"/>
      <c r="AU293" s="13"/>
      <c r="AV293" s="13"/>
      <c r="AW293" s="13"/>
      <c r="AX293" s="13"/>
      <c r="AY293" s="13"/>
      <c r="AZ293" s="13"/>
      <c r="BA293" s="13"/>
      <c r="BB293" s="13"/>
      <c r="BC293" s="13"/>
      <c r="BD293" s="13"/>
      <c r="BE293" s="13"/>
      <c r="BF293" s="13"/>
    </row>
    <row r="294" spans="1:58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05"/>
      <c r="Q294" s="13"/>
      <c r="R294" s="13"/>
      <c r="S294" s="13"/>
      <c r="T294" s="1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F294" s="13"/>
      <c r="AG294" s="13"/>
      <c r="AH294" s="13"/>
      <c r="AI294" s="13"/>
      <c r="AJ294" s="13"/>
      <c r="AK294" s="13"/>
      <c r="AL294" s="13"/>
      <c r="AM294" s="13"/>
      <c r="AN294" s="13"/>
      <c r="AO294" s="13"/>
      <c r="AP294" s="13"/>
      <c r="AQ294" s="13"/>
      <c r="AR294" s="13"/>
      <c r="AS294" s="13"/>
      <c r="AT294" s="13"/>
      <c r="AU294" s="13"/>
      <c r="AV294" s="13"/>
      <c r="AW294" s="13"/>
      <c r="AX294" s="13"/>
      <c r="AY294" s="13"/>
      <c r="AZ294" s="13"/>
      <c r="BA294" s="13"/>
      <c r="BB294" s="13"/>
      <c r="BC294" s="13"/>
      <c r="BD294" s="13"/>
      <c r="BE294" s="13"/>
      <c r="BF294" s="13"/>
    </row>
    <row r="295" spans="1:58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05"/>
      <c r="Q295" s="13"/>
      <c r="R295" s="13"/>
      <c r="S295" s="13"/>
      <c r="T295" s="1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F295" s="13"/>
      <c r="AG295" s="13"/>
      <c r="AH295" s="13"/>
      <c r="AI295" s="13"/>
      <c r="AJ295" s="13"/>
      <c r="AK295" s="13"/>
      <c r="AL295" s="13"/>
      <c r="AM295" s="13"/>
      <c r="AN295" s="13"/>
      <c r="AO295" s="13"/>
      <c r="AP295" s="13"/>
      <c r="AQ295" s="13"/>
      <c r="AR295" s="13"/>
      <c r="AS295" s="13"/>
      <c r="AT295" s="13"/>
      <c r="AU295" s="13"/>
      <c r="AV295" s="13"/>
      <c r="AW295" s="13"/>
      <c r="AX295" s="13"/>
      <c r="AY295" s="13"/>
      <c r="AZ295" s="13"/>
      <c r="BA295" s="13"/>
      <c r="BB295" s="13"/>
      <c r="BC295" s="13"/>
      <c r="BD295" s="13"/>
      <c r="BE295" s="13"/>
      <c r="BF295" s="13"/>
    </row>
    <row r="296" spans="1:58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05"/>
      <c r="Q296" s="13"/>
      <c r="R296" s="13"/>
      <c r="S296" s="13"/>
      <c r="T296" s="1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F296" s="13"/>
      <c r="AG296" s="13"/>
      <c r="AH296" s="13"/>
      <c r="AI296" s="13"/>
      <c r="AJ296" s="13"/>
      <c r="AK296" s="13"/>
      <c r="AL296" s="13"/>
      <c r="AM296" s="13"/>
      <c r="AN296" s="13"/>
      <c r="AO296" s="13"/>
      <c r="AP296" s="13"/>
      <c r="AQ296" s="13"/>
      <c r="AR296" s="13"/>
      <c r="AS296" s="13"/>
      <c r="AT296" s="13"/>
      <c r="AU296" s="13"/>
      <c r="AV296" s="13"/>
      <c r="AW296" s="13"/>
      <c r="AX296" s="13"/>
      <c r="AY296" s="13"/>
      <c r="AZ296" s="13"/>
      <c r="BA296" s="13"/>
      <c r="BB296" s="13"/>
      <c r="BC296" s="13"/>
      <c r="BD296" s="13"/>
      <c r="BE296" s="13"/>
      <c r="BF296" s="13"/>
    </row>
    <row r="297" spans="1:58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05"/>
      <c r="Q297" s="13"/>
      <c r="R297" s="13"/>
      <c r="S297" s="13"/>
      <c r="T297" s="1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F297" s="13"/>
      <c r="AG297" s="13"/>
      <c r="AH297" s="13"/>
      <c r="AI297" s="13"/>
      <c r="AJ297" s="13"/>
      <c r="AK297" s="13"/>
      <c r="AL297" s="13"/>
      <c r="AM297" s="13"/>
      <c r="AN297" s="13"/>
      <c r="AO297" s="13"/>
      <c r="AP297" s="13"/>
      <c r="AQ297" s="13"/>
      <c r="AR297" s="13"/>
      <c r="AS297" s="13"/>
      <c r="AT297" s="13"/>
      <c r="AU297" s="13"/>
      <c r="AV297" s="13"/>
      <c r="AW297" s="13"/>
      <c r="AX297" s="13"/>
      <c r="AY297" s="13"/>
      <c r="AZ297" s="13"/>
      <c r="BA297" s="13"/>
      <c r="BB297" s="13"/>
      <c r="BC297" s="13"/>
      <c r="BD297" s="13"/>
      <c r="BE297" s="13"/>
      <c r="BF297" s="13"/>
    </row>
    <row r="298" spans="1:58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05"/>
      <c r="Q298" s="13"/>
      <c r="R298" s="13"/>
      <c r="S298" s="13"/>
      <c r="T298" s="1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F298" s="13"/>
      <c r="AG298" s="13"/>
      <c r="AH298" s="13"/>
      <c r="AI298" s="13"/>
      <c r="AJ298" s="13"/>
      <c r="AK298" s="13"/>
      <c r="AL298" s="13"/>
      <c r="AM298" s="13"/>
      <c r="AN298" s="13"/>
      <c r="AO298" s="13"/>
      <c r="AP298" s="13"/>
      <c r="AQ298" s="13"/>
      <c r="AR298" s="13"/>
      <c r="AS298" s="13"/>
      <c r="AT298" s="13"/>
      <c r="AU298" s="13"/>
      <c r="AV298" s="13"/>
      <c r="AW298" s="13"/>
      <c r="AX298" s="13"/>
      <c r="AY298" s="13"/>
      <c r="AZ298" s="13"/>
      <c r="BA298" s="13"/>
      <c r="BB298" s="13"/>
      <c r="BC298" s="13"/>
      <c r="BD298" s="13"/>
      <c r="BE298" s="13"/>
      <c r="BF298" s="13"/>
    </row>
    <row r="299" spans="1:58">
      <c r="A299" s="13"/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05"/>
      <c r="Q299" s="13"/>
      <c r="R299" s="13"/>
      <c r="S299" s="13"/>
      <c r="T299" s="1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F299" s="13"/>
      <c r="AG299" s="13"/>
      <c r="AH299" s="13"/>
      <c r="AI299" s="13"/>
      <c r="AJ299" s="13"/>
      <c r="AK299" s="13"/>
      <c r="AL299" s="13"/>
      <c r="AM299" s="13"/>
      <c r="AN299" s="13"/>
      <c r="AO299" s="13"/>
      <c r="AP299" s="13"/>
      <c r="AQ299" s="13"/>
      <c r="AR299" s="13"/>
      <c r="AS299" s="13"/>
      <c r="AT299" s="13"/>
      <c r="AU299" s="13"/>
      <c r="AV299" s="13"/>
      <c r="AW299" s="13"/>
      <c r="AX299" s="13"/>
      <c r="AY299" s="13"/>
      <c r="AZ299" s="13"/>
      <c r="BA299" s="13"/>
      <c r="BB299" s="13"/>
      <c r="BC299" s="13"/>
      <c r="BD299" s="13"/>
      <c r="BE299" s="13"/>
      <c r="BF299" s="13"/>
    </row>
    <row r="300" spans="1:58">
      <c r="A300" s="13"/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05"/>
      <c r="Q300" s="13"/>
      <c r="R300" s="13"/>
      <c r="S300" s="13"/>
      <c r="T300" s="1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F300" s="13"/>
      <c r="AG300" s="13"/>
      <c r="AH300" s="13"/>
      <c r="AI300" s="13"/>
      <c r="AJ300" s="13"/>
      <c r="AK300" s="13"/>
      <c r="AL300" s="13"/>
      <c r="AM300" s="13"/>
      <c r="AN300" s="13"/>
      <c r="AO300" s="13"/>
      <c r="AP300" s="13"/>
      <c r="AQ300" s="13"/>
      <c r="AR300" s="13"/>
      <c r="AS300" s="13"/>
      <c r="AT300" s="13"/>
      <c r="AU300" s="13"/>
      <c r="AV300" s="13"/>
      <c r="AW300" s="13"/>
      <c r="AX300" s="13"/>
      <c r="AY300" s="13"/>
      <c r="AZ300" s="13"/>
      <c r="BA300" s="13"/>
      <c r="BB300" s="13"/>
      <c r="BC300" s="13"/>
      <c r="BD300" s="13"/>
      <c r="BE300" s="13"/>
      <c r="BF300" s="13"/>
    </row>
    <row r="301" spans="1:58">
      <c r="A301" s="13"/>
      <c r="B301" s="13"/>
      <c r="C301" s="13"/>
      <c r="D301" s="13"/>
      <c r="E301" s="13"/>
      <c r="F301" s="13"/>
      <c r="G301" s="13"/>
      <c r="H301" s="13"/>
      <c r="I301" s="13"/>
      <c r="J301" s="13"/>
      <c r="K301" s="13"/>
      <c r="L301" s="13"/>
      <c r="M301" s="13"/>
      <c r="N301" s="13"/>
      <c r="O301" s="13"/>
      <c r="P301" s="105"/>
      <c r="Q301" s="13"/>
      <c r="R301" s="13"/>
      <c r="S301" s="13"/>
      <c r="T301" s="1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F301" s="13"/>
      <c r="AG301" s="13"/>
      <c r="AH301" s="13"/>
      <c r="AI301" s="13"/>
      <c r="AJ301" s="13"/>
      <c r="AK301" s="13"/>
      <c r="AL301" s="13"/>
      <c r="AM301" s="13"/>
      <c r="AN301" s="13"/>
      <c r="AO301" s="13"/>
      <c r="AP301" s="13"/>
      <c r="AQ301" s="13"/>
      <c r="AR301" s="13"/>
      <c r="AS301" s="13"/>
      <c r="AT301" s="13"/>
      <c r="AU301" s="13"/>
      <c r="AV301" s="13"/>
      <c r="AW301" s="13"/>
      <c r="AX301" s="13"/>
      <c r="AY301" s="13"/>
      <c r="AZ301" s="13"/>
      <c r="BA301" s="13"/>
      <c r="BB301" s="13"/>
      <c r="BC301" s="13"/>
      <c r="BD301" s="13"/>
      <c r="BE301" s="13"/>
      <c r="BF301" s="13"/>
    </row>
    <row r="302" spans="1:58">
      <c r="A302" s="13"/>
      <c r="B302" s="13"/>
      <c r="C302" s="13"/>
      <c r="D302" s="13"/>
      <c r="E302" s="13"/>
      <c r="F302" s="13"/>
      <c r="G302" s="13"/>
      <c r="H302" s="13"/>
      <c r="I302" s="13"/>
      <c r="J302" s="13"/>
      <c r="K302" s="13"/>
      <c r="L302" s="13"/>
      <c r="M302" s="13"/>
      <c r="N302" s="13"/>
      <c r="O302" s="13"/>
      <c r="P302" s="105"/>
      <c r="Q302" s="13"/>
      <c r="R302" s="13"/>
      <c r="S302" s="13"/>
      <c r="T302" s="1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F302" s="13"/>
      <c r="AG302" s="13"/>
      <c r="AH302" s="13"/>
      <c r="AI302" s="13"/>
      <c r="AJ302" s="13"/>
      <c r="AK302" s="13"/>
      <c r="AL302" s="13"/>
      <c r="AM302" s="13"/>
      <c r="AN302" s="13"/>
      <c r="AO302" s="13"/>
      <c r="AP302" s="13"/>
      <c r="AQ302" s="13"/>
      <c r="AR302" s="13"/>
      <c r="AS302" s="13"/>
      <c r="AT302" s="13"/>
      <c r="AU302" s="13"/>
      <c r="AV302" s="13"/>
      <c r="AW302" s="13"/>
      <c r="AX302" s="13"/>
      <c r="AY302" s="13"/>
      <c r="AZ302" s="13"/>
      <c r="BA302" s="13"/>
      <c r="BB302" s="13"/>
      <c r="BC302" s="13"/>
      <c r="BD302" s="13"/>
      <c r="BE302" s="13"/>
      <c r="BF302" s="13"/>
    </row>
    <row r="303" spans="1:58">
      <c r="A303" s="13"/>
      <c r="B303" s="13"/>
      <c r="C303" s="13"/>
      <c r="D303" s="13"/>
      <c r="E303" s="13"/>
      <c r="F303" s="13"/>
      <c r="G303" s="13"/>
      <c r="H303" s="13"/>
      <c r="I303" s="13"/>
      <c r="J303" s="13"/>
      <c r="K303" s="13"/>
      <c r="L303" s="13"/>
      <c r="M303" s="13"/>
      <c r="N303" s="13"/>
      <c r="O303" s="13"/>
      <c r="P303" s="105"/>
      <c r="Q303" s="13"/>
      <c r="R303" s="13"/>
      <c r="S303" s="13"/>
      <c r="T303" s="1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F303" s="13"/>
      <c r="AG303" s="13"/>
      <c r="AH303" s="13"/>
      <c r="AI303" s="13"/>
      <c r="AJ303" s="13"/>
      <c r="AK303" s="13"/>
      <c r="AL303" s="13"/>
      <c r="AM303" s="13"/>
      <c r="AN303" s="13"/>
      <c r="AO303" s="13"/>
      <c r="AP303" s="13"/>
      <c r="AQ303" s="13"/>
      <c r="AR303" s="13"/>
      <c r="AS303" s="13"/>
      <c r="AT303" s="13"/>
      <c r="AU303" s="13"/>
      <c r="AV303" s="13"/>
      <c r="AW303" s="13"/>
      <c r="AX303" s="13"/>
      <c r="AY303" s="13"/>
      <c r="AZ303" s="13"/>
      <c r="BA303" s="13"/>
      <c r="BB303" s="13"/>
      <c r="BC303" s="13"/>
      <c r="BD303" s="13"/>
      <c r="BE303" s="13"/>
      <c r="BF303" s="13"/>
    </row>
    <row r="304" spans="1:58">
      <c r="A304" s="13"/>
      <c r="B304" s="13"/>
      <c r="C304" s="13"/>
      <c r="D304" s="13"/>
      <c r="E304" s="13"/>
      <c r="F304" s="13"/>
      <c r="G304" s="13"/>
      <c r="H304" s="13"/>
      <c r="I304" s="13"/>
      <c r="J304" s="13"/>
      <c r="K304" s="13"/>
      <c r="L304" s="13"/>
      <c r="M304" s="13"/>
      <c r="N304" s="13"/>
      <c r="O304" s="13"/>
      <c r="P304" s="105"/>
      <c r="Q304" s="13"/>
      <c r="R304" s="13"/>
      <c r="S304" s="13"/>
      <c r="T304" s="1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F304" s="13"/>
      <c r="AG304" s="13"/>
      <c r="AH304" s="13"/>
      <c r="AI304" s="13"/>
      <c r="AJ304" s="13"/>
      <c r="AK304" s="13"/>
      <c r="AL304" s="13"/>
      <c r="AM304" s="13"/>
      <c r="AN304" s="13"/>
      <c r="AO304" s="13"/>
      <c r="AP304" s="13"/>
      <c r="AQ304" s="13"/>
      <c r="AR304" s="13"/>
      <c r="AS304" s="13"/>
      <c r="AT304" s="13"/>
      <c r="AU304" s="13"/>
      <c r="AV304" s="13"/>
      <c r="AW304" s="13"/>
      <c r="AX304" s="13"/>
      <c r="AY304" s="13"/>
      <c r="AZ304" s="13"/>
      <c r="BA304" s="13"/>
      <c r="BB304" s="13"/>
      <c r="BC304" s="13"/>
      <c r="BD304" s="13"/>
      <c r="BE304" s="13"/>
      <c r="BF304" s="13"/>
    </row>
    <row r="305" spans="1:58">
      <c r="A305" s="13"/>
      <c r="B305" s="13"/>
      <c r="C305" s="13"/>
      <c r="D305" s="13"/>
      <c r="E305" s="13"/>
      <c r="F305" s="13"/>
      <c r="G305" s="13"/>
      <c r="H305" s="13"/>
      <c r="I305" s="13"/>
      <c r="J305" s="13"/>
      <c r="K305" s="13"/>
      <c r="L305" s="13"/>
      <c r="M305" s="13"/>
      <c r="N305" s="13"/>
      <c r="O305" s="13"/>
      <c r="P305" s="105"/>
      <c r="Q305" s="13"/>
      <c r="R305" s="13"/>
      <c r="S305" s="13"/>
      <c r="T305" s="1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F305" s="13"/>
      <c r="AG305" s="13"/>
      <c r="AH305" s="13"/>
      <c r="AI305" s="13"/>
      <c r="AJ305" s="13"/>
      <c r="AK305" s="13"/>
      <c r="AL305" s="13"/>
      <c r="AM305" s="13"/>
      <c r="AN305" s="13"/>
      <c r="AO305" s="13"/>
      <c r="AP305" s="13"/>
      <c r="AQ305" s="13"/>
      <c r="AR305" s="13"/>
      <c r="AS305" s="13"/>
      <c r="AT305" s="13"/>
      <c r="AU305" s="13"/>
      <c r="AV305" s="13"/>
      <c r="AW305" s="13"/>
      <c r="AX305" s="13"/>
      <c r="AY305" s="13"/>
      <c r="AZ305" s="13"/>
      <c r="BA305" s="13"/>
      <c r="BB305" s="13"/>
      <c r="BC305" s="13"/>
      <c r="BD305" s="13"/>
      <c r="BE305" s="13"/>
      <c r="BF305" s="13"/>
    </row>
    <row r="306" spans="1:58">
      <c r="A306" s="13"/>
      <c r="B306" s="13"/>
      <c r="C306" s="13"/>
      <c r="D306" s="13"/>
      <c r="E306" s="13"/>
      <c r="F306" s="13"/>
      <c r="G306" s="13"/>
      <c r="H306" s="13"/>
      <c r="I306" s="13"/>
      <c r="J306" s="13"/>
      <c r="K306" s="13"/>
      <c r="L306" s="13"/>
      <c r="M306" s="13"/>
      <c r="N306" s="13"/>
      <c r="O306" s="13"/>
      <c r="P306" s="105"/>
      <c r="Q306" s="13"/>
      <c r="R306" s="13"/>
      <c r="S306" s="13"/>
      <c r="T306" s="1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F306" s="13"/>
      <c r="AG306" s="13"/>
      <c r="AH306" s="13"/>
      <c r="AI306" s="13"/>
      <c r="AJ306" s="13"/>
      <c r="AK306" s="13"/>
      <c r="AL306" s="13"/>
      <c r="AM306" s="13"/>
      <c r="AN306" s="13"/>
      <c r="AO306" s="13"/>
      <c r="AP306" s="13"/>
      <c r="AQ306" s="13"/>
      <c r="AR306" s="13"/>
      <c r="AS306" s="13"/>
      <c r="AT306" s="13"/>
      <c r="AU306" s="13"/>
      <c r="AV306" s="13"/>
      <c r="AW306" s="13"/>
      <c r="AX306" s="13"/>
      <c r="AY306" s="13"/>
      <c r="AZ306" s="13"/>
      <c r="BA306" s="13"/>
      <c r="BB306" s="13"/>
      <c r="BC306" s="13"/>
      <c r="BD306" s="13"/>
      <c r="BE306" s="13"/>
      <c r="BF306" s="13"/>
    </row>
    <row r="307" spans="1:58">
      <c r="A307" s="13"/>
      <c r="B307" s="13"/>
      <c r="C307" s="13"/>
      <c r="D307" s="13"/>
      <c r="E307" s="13"/>
      <c r="F307" s="13"/>
      <c r="G307" s="13"/>
      <c r="H307" s="13"/>
      <c r="I307" s="13"/>
      <c r="J307" s="13"/>
      <c r="K307" s="13"/>
      <c r="L307" s="13"/>
      <c r="M307" s="13"/>
      <c r="N307" s="13"/>
      <c r="O307" s="13"/>
      <c r="P307" s="105"/>
      <c r="Q307" s="13"/>
      <c r="R307" s="13"/>
      <c r="S307" s="13"/>
      <c r="T307" s="1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F307" s="13"/>
      <c r="AG307" s="13"/>
      <c r="AH307" s="13"/>
      <c r="AI307" s="13"/>
      <c r="AJ307" s="13"/>
      <c r="AK307" s="13"/>
      <c r="AL307" s="13"/>
      <c r="AM307" s="13"/>
      <c r="AN307" s="13"/>
      <c r="AO307" s="13"/>
      <c r="AP307" s="13"/>
      <c r="AQ307" s="13"/>
      <c r="AR307" s="13"/>
      <c r="AS307" s="13"/>
      <c r="AT307" s="13"/>
      <c r="AU307" s="13"/>
      <c r="AV307" s="13"/>
      <c r="AW307" s="13"/>
      <c r="AX307" s="13"/>
      <c r="AY307" s="13"/>
      <c r="AZ307" s="13"/>
      <c r="BA307" s="13"/>
      <c r="BB307" s="13"/>
      <c r="BC307" s="13"/>
      <c r="BD307" s="13"/>
      <c r="BE307" s="13"/>
      <c r="BF307" s="13"/>
    </row>
    <row r="308" spans="1:58">
      <c r="A308" s="13"/>
      <c r="B308" s="13"/>
      <c r="C308" s="13"/>
      <c r="D308" s="13"/>
      <c r="E308" s="13"/>
      <c r="F308" s="13"/>
      <c r="G308" s="13"/>
      <c r="H308" s="13"/>
      <c r="I308" s="13"/>
      <c r="J308" s="13"/>
      <c r="K308" s="13"/>
      <c r="L308" s="13"/>
      <c r="M308" s="13"/>
      <c r="N308" s="13"/>
      <c r="O308" s="13"/>
      <c r="P308" s="105"/>
      <c r="Q308" s="13"/>
      <c r="R308" s="13"/>
      <c r="S308" s="13"/>
      <c r="T308" s="1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F308" s="13"/>
      <c r="AG308" s="13"/>
      <c r="AH308" s="13"/>
      <c r="AI308" s="13"/>
      <c r="AJ308" s="13"/>
      <c r="AK308" s="13"/>
      <c r="AL308" s="13"/>
      <c r="AM308" s="13"/>
      <c r="AN308" s="13"/>
      <c r="AO308" s="13"/>
      <c r="AP308" s="13"/>
      <c r="AQ308" s="13"/>
      <c r="AR308" s="13"/>
      <c r="AS308" s="13"/>
      <c r="AT308" s="13"/>
      <c r="AU308" s="13"/>
      <c r="AV308" s="13"/>
      <c r="AW308" s="13"/>
      <c r="AX308" s="13"/>
      <c r="AY308" s="13"/>
      <c r="AZ308" s="13"/>
      <c r="BA308" s="13"/>
      <c r="BB308" s="13"/>
      <c r="BC308" s="13"/>
      <c r="BD308" s="13"/>
      <c r="BE308" s="13"/>
      <c r="BF308" s="13"/>
    </row>
    <row r="309" spans="1:58">
      <c r="A309" s="13"/>
      <c r="B309" s="13"/>
      <c r="C309" s="13"/>
      <c r="D309" s="13"/>
      <c r="E309" s="13"/>
      <c r="F309" s="13"/>
      <c r="G309" s="13"/>
      <c r="H309" s="13"/>
      <c r="I309" s="13"/>
      <c r="J309" s="13"/>
      <c r="K309" s="13"/>
      <c r="L309" s="13"/>
      <c r="M309" s="13"/>
      <c r="N309" s="13"/>
      <c r="O309" s="13"/>
      <c r="P309" s="105"/>
      <c r="Q309" s="13"/>
      <c r="R309" s="13"/>
      <c r="S309" s="13"/>
      <c r="T309" s="1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F309" s="13"/>
      <c r="AG309" s="13"/>
      <c r="AH309" s="13"/>
      <c r="AI309" s="13"/>
      <c r="AJ309" s="13"/>
      <c r="AK309" s="13"/>
      <c r="AL309" s="13"/>
      <c r="AM309" s="13"/>
      <c r="AN309" s="13"/>
      <c r="AO309" s="13"/>
      <c r="AP309" s="13"/>
      <c r="AQ309" s="13"/>
      <c r="AR309" s="13"/>
      <c r="AS309" s="13"/>
      <c r="AT309" s="13"/>
      <c r="AU309" s="13"/>
      <c r="AV309" s="13"/>
      <c r="AW309" s="13"/>
      <c r="AX309" s="13"/>
      <c r="AY309" s="13"/>
      <c r="AZ309" s="13"/>
      <c r="BA309" s="13"/>
      <c r="BB309" s="13"/>
      <c r="BC309" s="13"/>
      <c r="BD309" s="13"/>
      <c r="BE309" s="13"/>
      <c r="BF309" s="13"/>
    </row>
    <row r="310" spans="1:58">
      <c r="A310" s="13"/>
      <c r="B310" s="13"/>
      <c r="C310" s="13"/>
      <c r="D310" s="13"/>
      <c r="E310" s="13"/>
      <c r="F310" s="13"/>
      <c r="G310" s="13"/>
      <c r="H310" s="13"/>
      <c r="I310" s="13"/>
      <c r="J310" s="13"/>
      <c r="K310" s="13"/>
      <c r="L310" s="13"/>
      <c r="M310" s="13"/>
      <c r="N310" s="13"/>
      <c r="O310" s="13"/>
      <c r="P310" s="105"/>
      <c r="Q310" s="13"/>
      <c r="R310" s="13"/>
      <c r="S310" s="13"/>
      <c r="T310" s="1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F310" s="13"/>
      <c r="AG310" s="13"/>
      <c r="AH310" s="13"/>
      <c r="AI310" s="13"/>
      <c r="AJ310" s="13"/>
      <c r="AK310" s="13"/>
      <c r="AL310" s="13"/>
      <c r="AM310" s="13"/>
      <c r="AN310" s="13"/>
      <c r="AO310" s="13"/>
      <c r="AP310" s="13"/>
      <c r="AQ310" s="13"/>
      <c r="AR310" s="13"/>
      <c r="AS310" s="13"/>
      <c r="AT310" s="13"/>
      <c r="AU310" s="13"/>
      <c r="AV310" s="13"/>
      <c r="AW310" s="13"/>
      <c r="AX310" s="13"/>
      <c r="AY310" s="13"/>
      <c r="AZ310" s="13"/>
      <c r="BA310" s="13"/>
      <c r="BB310" s="13"/>
      <c r="BC310" s="13"/>
      <c r="BD310" s="13"/>
      <c r="BE310" s="13"/>
      <c r="BF310" s="13"/>
    </row>
    <row r="311" spans="1:58">
      <c r="A311" s="13"/>
      <c r="B311" s="13"/>
      <c r="C311" s="13"/>
      <c r="D311" s="13"/>
      <c r="E311" s="13"/>
      <c r="F311" s="13"/>
      <c r="G311" s="13"/>
      <c r="H311" s="13"/>
      <c r="I311" s="13"/>
      <c r="J311" s="13"/>
      <c r="K311" s="13"/>
      <c r="L311" s="13"/>
      <c r="M311" s="13"/>
      <c r="N311" s="13"/>
      <c r="O311" s="13"/>
      <c r="P311" s="105"/>
      <c r="Q311" s="13"/>
      <c r="R311" s="13"/>
      <c r="S311" s="13"/>
      <c r="T311" s="1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F311" s="13"/>
      <c r="AG311" s="13"/>
      <c r="AH311" s="13"/>
      <c r="AI311" s="13"/>
      <c r="AJ311" s="13"/>
      <c r="AK311" s="13"/>
      <c r="AL311" s="13"/>
      <c r="AM311" s="13"/>
      <c r="AN311" s="13"/>
      <c r="AO311" s="13"/>
      <c r="AP311" s="13"/>
      <c r="AQ311" s="13"/>
      <c r="AR311" s="13"/>
      <c r="AS311" s="13"/>
      <c r="AT311" s="13"/>
      <c r="AU311" s="13"/>
      <c r="AV311" s="13"/>
      <c r="AW311" s="13"/>
      <c r="AX311" s="13"/>
      <c r="AY311" s="13"/>
      <c r="AZ311" s="13"/>
      <c r="BA311" s="13"/>
      <c r="BB311" s="13"/>
      <c r="BC311" s="13"/>
      <c r="BD311" s="13"/>
      <c r="BE311" s="13"/>
      <c r="BF311" s="13"/>
    </row>
    <row r="312" spans="1:58">
      <c r="A312" s="13"/>
      <c r="B312" s="13"/>
      <c r="C312" s="13"/>
      <c r="D312" s="13"/>
      <c r="E312" s="13"/>
      <c r="F312" s="13"/>
      <c r="G312" s="13"/>
      <c r="H312" s="13"/>
      <c r="I312" s="13"/>
      <c r="J312" s="13"/>
      <c r="K312" s="13"/>
      <c r="L312" s="13"/>
      <c r="M312" s="13"/>
      <c r="N312" s="13"/>
      <c r="O312" s="13"/>
      <c r="P312" s="105"/>
      <c r="Q312" s="13"/>
      <c r="R312" s="13"/>
      <c r="S312" s="13"/>
      <c r="T312" s="1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F312" s="13"/>
      <c r="AG312" s="13"/>
      <c r="AH312" s="13"/>
      <c r="AI312" s="13"/>
      <c r="AJ312" s="13"/>
      <c r="AK312" s="13"/>
      <c r="AL312" s="13"/>
      <c r="AM312" s="13"/>
      <c r="AN312" s="13"/>
      <c r="AO312" s="13"/>
      <c r="AP312" s="13"/>
      <c r="AQ312" s="13"/>
      <c r="AR312" s="13"/>
      <c r="AS312" s="13"/>
      <c r="AT312" s="13"/>
      <c r="AU312" s="13"/>
      <c r="AV312" s="13"/>
      <c r="AW312" s="13"/>
      <c r="AX312" s="13"/>
      <c r="AY312" s="13"/>
      <c r="AZ312" s="13"/>
      <c r="BA312" s="13"/>
      <c r="BB312" s="13"/>
      <c r="BC312" s="13"/>
      <c r="BD312" s="13"/>
      <c r="BE312" s="13"/>
      <c r="BF312" s="13"/>
    </row>
    <row r="313" spans="1:58">
      <c r="A313" s="13"/>
      <c r="B313" s="13"/>
      <c r="C313" s="13"/>
      <c r="D313" s="13"/>
      <c r="E313" s="13"/>
      <c r="F313" s="13"/>
      <c r="G313" s="13"/>
      <c r="H313" s="13"/>
      <c r="I313" s="13"/>
      <c r="J313" s="13"/>
      <c r="K313" s="13"/>
      <c r="L313" s="13"/>
      <c r="M313" s="13"/>
      <c r="N313" s="13"/>
      <c r="O313" s="13"/>
      <c r="P313" s="105"/>
      <c r="Q313" s="13"/>
      <c r="R313" s="13"/>
      <c r="S313" s="13"/>
      <c r="T313" s="1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F313" s="13"/>
      <c r="AG313" s="13"/>
      <c r="AH313" s="13"/>
      <c r="AI313" s="13"/>
      <c r="AJ313" s="13"/>
      <c r="AK313" s="13"/>
      <c r="AL313" s="13"/>
      <c r="AM313" s="13"/>
      <c r="AN313" s="13"/>
      <c r="AO313" s="13"/>
      <c r="AP313" s="13"/>
      <c r="AQ313" s="13"/>
      <c r="AR313" s="13"/>
      <c r="AS313" s="13"/>
      <c r="AT313" s="13"/>
      <c r="AU313" s="13"/>
      <c r="AV313" s="13"/>
      <c r="AW313" s="13"/>
      <c r="AX313" s="13"/>
      <c r="AY313" s="13"/>
      <c r="AZ313" s="13"/>
      <c r="BA313" s="13"/>
      <c r="BB313" s="13"/>
      <c r="BC313" s="13"/>
      <c r="BD313" s="13"/>
      <c r="BE313" s="13"/>
      <c r="BF313" s="13"/>
    </row>
    <row r="314" spans="1:58">
      <c r="A314" s="13"/>
      <c r="B314" s="13"/>
      <c r="C314" s="13"/>
      <c r="D314" s="13"/>
      <c r="E314" s="13"/>
      <c r="F314" s="13"/>
      <c r="G314" s="13"/>
      <c r="H314" s="13"/>
      <c r="I314" s="13"/>
      <c r="J314" s="13"/>
      <c r="K314" s="13"/>
      <c r="L314" s="13"/>
      <c r="M314" s="13"/>
      <c r="N314" s="13"/>
      <c r="O314" s="13"/>
      <c r="P314" s="105"/>
      <c r="Q314" s="13"/>
      <c r="R314" s="13"/>
      <c r="S314" s="13"/>
      <c r="T314" s="1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F314" s="13"/>
      <c r="AG314" s="13"/>
      <c r="AH314" s="13"/>
      <c r="AI314" s="13"/>
      <c r="AJ314" s="13"/>
      <c r="AK314" s="13"/>
      <c r="AL314" s="13"/>
      <c r="AM314" s="13"/>
      <c r="AN314" s="13"/>
      <c r="AO314" s="13"/>
      <c r="AP314" s="13"/>
      <c r="AQ314" s="13"/>
      <c r="AR314" s="13"/>
      <c r="AS314" s="13"/>
      <c r="AT314" s="13"/>
      <c r="AU314" s="13"/>
      <c r="AV314" s="13"/>
      <c r="AW314" s="13"/>
      <c r="AX314" s="13"/>
      <c r="AY314" s="13"/>
      <c r="AZ314" s="13"/>
      <c r="BA314" s="13"/>
      <c r="BB314" s="13"/>
      <c r="BC314" s="13"/>
      <c r="BD314" s="13"/>
      <c r="BE314" s="13"/>
      <c r="BF314" s="13"/>
    </row>
    <row r="315" spans="1:58">
      <c r="A315" s="13"/>
      <c r="B315" s="13"/>
      <c r="C315" s="13"/>
      <c r="D315" s="13"/>
      <c r="E315" s="13"/>
      <c r="F315" s="13"/>
      <c r="G315" s="13"/>
      <c r="H315" s="13"/>
      <c r="I315" s="13"/>
      <c r="J315" s="13"/>
      <c r="K315" s="13"/>
      <c r="L315" s="13"/>
      <c r="M315" s="13"/>
      <c r="N315" s="13"/>
      <c r="O315" s="13"/>
      <c r="P315" s="105"/>
      <c r="Q315" s="13"/>
      <c r="R315" s="13"/>
      <c r="S315" s="13"/>
      <c r="T315" s="1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F315" s="13"/>
      <c r="AG315" s="13"/>
      <c r="AH315" s="13"/>
      <c r="AI315" s="13"/>
      <c r="AJ315" s="13"/>
      <c r="AK315" s="13"/>
      <c r="AL315" s="13"/>
      <c r="AM315" s="13"/>
      <c r="AN315" s="13"/>
      <c r="AO315" s="13"/>
      <c r="AP315" s="13"/>
      <c r="AQ315" s="13"/>
      <c r="AR315" s="13"/>
      <c r="AS315" s="13"/>
      <c r="AT315" s="13"/>
      <c r="AU315" s="13"/>
      <c r="AV315" s="13"/>
      <c r="AW315" s="13"/>
      <c r="AX315" s="13"/>
      <c r="AY315" s="13"/>
      <c r="AZ315" s="13"/>
      <c r="BA315" s="13"/>
      <c r="BB315" s="13"/>
      <c r="BC315" s="13"/>
      <c r="BD315" s="13"/>
      <c r="BE315" s="13"/>
      <c r="BF315" s="13"/>
    </row>
    <row r="316" spans="1:58">
      <c r="A316" s="13"/>
      <c r="B316" s="13"/>
      <c r="C316" s="13"/>
      <c r="D316" s="13"/>
      <c r="E316" s="13"/>
      <c r="F316" s="13"/>
      <c r="G316" s="13"/>
      <c r="H316" s="13"/>
      <c r="I316" s="13"/>
      <c r="J316" s="13"/>
      <c r="K316" s="13"/>
      <c r="L316" s="13"/>
      <c r="M316" s="13"/>
      <c r="N316" s="13"/>
      <c r="O316" s="13"/>
      <c r="P316" s="105"/>
      <c r="Q316" s="13"/>
      <c r="R316" s="13"/>
      <c r="S316" s="13"/>
      <c r="T316" s="1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F316" s="13"/>
      <c r="AG316" s="13"/>
      <c r="AH316" s="13"/>
      <c r="AI316" s="13"/>
      <c r="AJ316" s="13"/>
      <c r="AK316" s="13"/>
      <c r="AL316" s="13"/>
      <c r="AM316" s="13"/>
      <c r="AN316" s="13"/>
      <c r="AO316" s="13"/>
      <c r="AP316" s="13"/>
      <c r="AQ316" s="13"/>
      <c r="AR316" s="13"/>
      <c r="AS316" s="13"/>
      <c r="AT316" s="13"/>
      <c r="AU316" s="13"/>
      <c r="AV316" s="13"/>
      <c r="AW316" s="13"/>
      <c r="AX316" s="13"/>
      <c r="AY316" s="13"/>
      <c r="AZ316" s="13"/>
      <c r="BA316" s="13"/>
      <c r="BB316" s="13"/>
      <c r="BC316" s="13"/>
      <c r="BD316" s="13"/>
      <c r="BE316" s="13"/>
      <c r="BF316" s="13"/>
    </row>
    <row r="317" spans="1:58">
      <c r="A317" s="13"/>
      <c r="B317" s="13"/>
      <c r="C317" s="13"/>
      <c r="D317" s="13"/>
      <c r="E317" s="13"/>
      <c r="F317" s="13"/>
      <c r="G317" s="13"/>
      <c r="H317" s="13"/>
      <c r="I317" s="13"/>
      <c r="J317" s="13"/>
      <c r="K317" s="13"/>
      <c r="L317" s="13"/>
      <c r="M317" s="13"/>
      <c r="N317" s="13"/>
      <c r="O317" s="13"/>
      <c r="P317" s="105"/>
      <c r="Q317" s="13"/>
      <c r="R317" s="13"/>
      <c r="S317" s="13"/>
      <c r="T317" s="1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F317" s="13"/>
      <c r="AG317" s="13"/>
      <c r="AH317" s="13"/>
      <c r="AI317" s="13"/>
      <c r="AJ317" s="13"/>
      <c r="AK317" s="13"/>
      <c r="AL317" s="13"/>
      <c r="AM317" s="13"/>
      <c r="AN317" s="13"/>
      <c r="AO317" s="13"/>
      <c r="AP317" s="13"/>
      <c r="AQ317" s="13"/>
      <c r="AR317" s="13"/>
      <c r="AS317" s="13"/>
      <c r="AT317" s="13"/>
      <c r="AU317" s="13"/>
      <c r="AV317" s="13"/>
      <c r="AW317" s="13"/>
      <c r="AX317" s="13"/>
      <c r="AY317" s="13"/>
      <c r="AZ317" s="13"/>
      <c r="BA317" s="13"/>
      <c r="BB317" s="13"/>
      <c r="BC317" s="13"/>
      <c r="BD317" s="13"/>
      <c r="BE317" s="13"/>
      <c r="BF317" s="13"/>
    </row>
    <row r="318" spans="1:58">
      <c r="A318" s="13"/>
      <c r="B318" s="13"/>
      <c r="C318" s="13"/>
      <c r="D318" s="13"/>
      <c r="E318" s="13"/>
      <c r="F318" s="13"/>
      <c r="G318" s="13"/>
      <c r="H318" s="13"/>
      <c r="I318" s="13"/>
      <c r="J318" s="13"/>
      <c r="K318" s="13"/>
      <c r="L318" s="13"/>
      <c r="M318" s="13"/>
      <c r="N318" s="13"/>
      <c r="O318" s="13"/>
      <c r="P318" s="105"/>
      <c r="Q318" s="13"/>
      <c r="R318" s="13"/>
      <c r="S318" s="13"/>
      <c r="T318" s="1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F318" s="13"/>
      <c r="AG318" s="13"/>
      <c r="AH318" s="13"/>
      <c r="AI318" s="13"/>
      <c r="AJ318" s="13"/>
      <c r="AK318" s="13"/>
      <c r="AL318" s="13"/>
      <c r="AM318" s="13"/>
      <c r="AN318" s="13"/>
      <c r="AO318" s="13"/>
      <c r="AP318" s="13"/>
      <c r="AQ318" s="13"/>
      <c r="AR318" s="13"/>
      <c r="AS318" s="13"/>
      <c r="AT318" s="13"/>
      <c r="AU318" s="13"/>
      <c r="AV318" s="13"/>
      <c r="AW318" s="13"/>
      <c r="AX318" s="13"/>
      <c r="AY318" s="13"/>
      <c r="AZ318" s="13"/>
      <c r="BA318" s="13"/>
      <c r="BB318" s="13"/>
      <c r="BC318" s="13"/>
      <c r="BD318" s="13"/>
      <c r="BE318" s="13"/>
      <c r="BF318" s="13"/>
    </row>
    <row r="319" spans="1:58">
      <c r="A319" s="13"/>
      <c r="B319" s="13"/>
      <c r="C319" s="13"/>
      <c r="D319" s="13"/>
      <c r="E319" s="13"/>
      <c r="F319" s="13"/>
      <c r="G319" s="13"/>
      <c r="H319" s="13"/>
      <c r="I319" s="13"/>
      <c r="J319" s="13"/>
      <c r="K319" s="13"/>
      <c r="L319" s="13"/>
      <c r="M319" s="13"/>
      <c r="N319" s="13"/>
      <c r="O319" s="13"/>
      <c r="P319" s="105"/>
      <c r="Q319" s="13"/>
      <c r="R319" s="13"/>
      <c r="S319" s="13"/>
      <c r="T319" s="1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F319" s="13"/>
      <c r="AG319" s="13"/>
      <c r="AH319" s="13"/>
      <c r="AI319" s="13"/>
      <c r="AJ319" s="13"/>
      <c r="AK319" s="13"/>
      <c r="AL319" s="13"/>
      <c r="AM319" s="13"/>
      <c r="AN319" s="13"/>
      <c r="AO319" s="13"/>
      <c r="AP319" s="13"/>
      <c r="AQ319" s="13"/>
      <c r="AR319" s="13"/>
      <c r="AS319" s="13"/>
      <c r="AT319" s="13"/>
      <c r="AU319" s="13"/>
      <c r="AV319" s="13"/>
      <c r="AW319" s="13"/>
      <c r="AX319" s="13"/>
      <c r="AY319" s="13"/>
      <c r="AZ319" s="13"/>
      <c r="BA319" s="13"/>
      <c r="BB319" s="13"/>
      <c r="BC319" s="13"/>
      <c r="BD319" s="13"/>
      <c r="BE319" s="13"/>
      <c r="BF319" s="13"/>
    </row>
    <row r="320" spans="1:58">
      <c r="A320" s="13"/>
      <c r="B320" s="13"/>
      <c r="C320" s="13"/>
      <c r="D320" s="13"/>
      <c r="E320" s="13"/>
      <c r="F320" s="13"/>
      <c r="G320" s="13"/>
      <c r="H320" s="13"/>
      <c r="I320" s="13"/>
      <c r="J320" s="13"/>
      <c r="K320" s="13"/>
      <c r="L320" s="13"/>
      <c r="M320" s="13"/>
      <c r="N320" s="13"/>
      <c r="O320" s="13"/>
      <c r="P320" s="105"/>
      <c r="Q320" s="13"/>
      <c r="R320" s="13"/>
      <c r="S320" s="13"/>
      <c r="T320" s="1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F320" s="13"/>
      <c r="AG320" s="13"/>
      <c r="AH320" s="13"/>
      <c r="AI320" s="13"/>
      <c r="AJ320" s="13"/>
      <c r="AK320" s="13"/>
      <c r="AL320" s="13"/>
      <c r="AM320" s="13"/>
      <c r="AN320" s="13"/>
      <c r="AO320" s="13"/>
      <c r="AP320" s="13"/>
      <c r="AQ320" s="13"/>
      <c r="AR320" s="13"/>
      <c r="AS320" s="13"/>
      <c r="AT320" s="13"/>
      <c r="AU320" s="13"/>
      <c r="AV320" s="13"/>
      <c r="AW320" s="13"/>
      <c r="AX320" s="13"/>
      <c r="AY320" s="13"/>
      <c r="AZ320" s="13"/>
      <c r="BA320" s="13"/>
      <c r="BB320" s="13"/>
      <c r="BC320" s="13"/>
      <c r="BD320" s="13"/>
      <c r="BE320" s="13"/>
      <c r="BF320" s="13"/>
    </row>
    <row r="321" spans="1:58">
      <c r="A321" s="13"/>
      <c r="B321" s="13"/>
      <c r="C321" s="13"/>
      <c r="D321" s="13"/>
      <c r="E321" s="13"/>
      <c r="F321" s="13"/>
      <c r="G321" s="13"/>
      <c r="H321" s="13"/>
      <c r="I321" s="13"/>
      <c r="J321" s="13"/>
      <c r="K321" s="13"/>
      <c r="L321" s="13"/>
      <c r="M321" s="13"/>
      <c r="N321" s="13"/>
      <c r="O321" s="13"/>
      <c r="P321" s="105"/>
      <c r="Q321" s="13"/>
      <c r="R321" s="13"/>
      <c r="S321" s="13"/>
      <c r="T321" s="1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F321" s="13"/>
      <c r="AG321" s="13"/>
      <c r="AH321" s="13"/>
      <c r="AI321" s="13"/>
      <c r="AJ321" s="13"/>
      <c r="AK321" s="13"/>
      <c r="AL321" s="13"/>
      <c r="AM321" s="13"/>
      <c r="AN321" s="13"/>
      <c r="AO321" s="13"/>
      <c r="AP321" s="13"/>
      <c r="AQ321" s="13"/>
      <c r="AR321" s="13"/>
      <c r="AS321" s="13"/>
      <c r="AT321" s="13"/>
      <c r="AU321" s="13"/>
      <c r="AV321" s="13"/>
      <c r="AW321" s="13"/>
      <c r="AX321" s="13"/>
      <c r="AY321" s="13"/>
      <c r="AZ321" s="13"/>
      <c r="BA321" s="13"/>
      <c r="BB321" s="13"/>
      <c r="BC321" s="13"/>
      <c r="BD321" s="13"/>
      <c r="BE321" s="13"/>
      <c r="BF321" s="13"/>
    </row>
    <row r="322" spans="1:58">
      <c r="A322" s="13"/>
      <c r="B322" s="13"/>
      <c r="C322" s="13"/>
      <c r="D322" s="13"/>
      <c r="E322" s="13"/>
      <c r="F322" s="13"/>
      <c r="G322" s="13"/>
      <c r="H322" s="13"/>
      <c r="I322" s="13"/>
      <c r="J322" s="13"/>
      <c r="K322" s="13"/>
      <c r="L322" s="13"/>
      <c r="M322" s="13"/>
      <c r="N322" s="13"/>
      <c r="O322" s="13"/>
      <c r="P322" s="105"/>
      <c r="Q322" s="13"/>
      <c r="R322" s="13"/>
      <c r="S322" s="13"/>
      <c r="T322" s="1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F322" s="13"/>
      <c r="AG322" s="13"/>
      <c r="AH322" s="13"/>
      <c r="AI322" s="13"/>
      <c r="AJ322" s="13"/>
      <c r="AK322" s="13"/>
      <c r="AL322" s="13"/>
      <c r="AM322" s="13"/>
      <c r="AN322" s="13"/>
      <c r="AO322" s="13"/>
      <c r="AP322" s="13"/>
      <c r="AQ322" s="13"/>
      <c r="AR322" s="13"/>
      <c r="AS322" s="13"/>
      <c r="AT322" s="13"/>
      <c r="AU322" s="13"/>
      <c r="AV322" s="13"/>
      <c r="AW322" s="13"/>
      <c r="AX322" s="13"/>
      <c r="AY322" s="13"/>
      <c r="AZ322" s="13"/>
      <c r="BA322" s="13"/>
      <c r="BB322" s="13"/>
      <c r="BC322" s="13"/>
      <c r="BD322" s="13"/>
      <c r="BE322" s="13"/>
      <c r="BF322" s="13"/>
    </row>
    <row r="323" spans="1:58">
      <c r="A323" s="13"/>
      <c r="B323" s="13"/>
      <c r="C323" s="13"/>
      <c r="D323" s="13"/>
      <c r="E323" s="13"/>
      <c r="F323" s="13"/>
      <c r="G323" s="13"/>
      <c r="H323" s="13"/>
      <c r="I323" s="13"/>
      <c r="J323" s="13"/>
      <c r="K323" s="13"/>
      <c r="L323" s="13"/>
      <c r="M323" s="13"/>
      <c r="N323" s="13"/>
      <c r="O323" s="13"/>
      <c r="P323" s="105"/>
      <c r="Q323" s="13"/>
      <c r="R323" s="13"/>
      <c r="S323" s="13"/>
      <c r="T323" s="1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F323" s="13"/>
      <c r="AG323" s="13"/>
      <c r="AH323" s="13"/>
      <c r="AI323" s="13"/>
      <c r="AJ323" s="13"/>
      <c r="AK323" s="13"/>
      <c r="AL323" s="13"/>
      <c r="AM323" s="13"/>
      <c r="AN323" s="13"/>
      <c r="AO323" s="13"/>
      <c r="AP323" s="13"/>
      <c r="AQ323" s="13"/>
      <c r="AR323" s="13"/>
      <c r="AS323" s="13"/>
      <c r="AT323" s="13"/>
      <c r="AU323" s="13"/>
      <c r="AV323" s="13"/>
      <c r="AW323" s="13"/>
      <c r="AX323" s="13"/>
      <c r="AY323" s="13"/>
      <c r="AZ323" s="13"/>
      <c r="BA323" s="13"/>
      <c r="BB323" s="13"/>
      <c r="BC323" s="13"/>
      <c r="BD323" s="13"/>
      <c r="BE323" s="13"/>
      <c r="BF323" s="13"/>
    </row>
    <row r="324" spans="1:58">
      <c r="A324" s="13"/>
      <c r="B324" s="13"/>
      <c r="C324" s="13"/>
      <c r="D324" s="13"/>
      <c r="E324" s="13"/>
      <c r="F324" s="13"/>
      <c r="G324" s="13"/>
      <c r="H324" s="13"/>
      <c r="I324" s="13"/>
      <c r="J324" s="13"/>
      <c r="K324" s="13"/>
      <c r="L324" s="13"/>
      <c r="M324" s="13"/>
      <c r="N324" s="13"/>
      <c r="O324" s="13"/>
      <c r="P324" s="105"/>
      <c r="Q324" s="13"/>
      <c r="R324" s="13"/>
      <c r="S324" s="13"/>
      <c r="T324" s="1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F324" s="13"/>
      <c r="AG324" s="13"/>
      <c r="AH324" s="13"/>
      <c r="AI324" s="13"/>
      <c r="AJ324" s="13"/>
      <c r="AK324" s="13"/>
      <c r="AL324" s="13"/>
      <c r="AM324" s="13"/>
      <c r="AN324" s="13"/>
      <c r="AO324" s="13"/>
      <c r="AP324" s="13"/>
      <c r="AQ324" s="13"/>
      <c r="AR324" s="13"/>
      <c r="AS324" s="13"/>
      <c r="AT324" s="13"/>
      <c r="AU324" s="13"/>
      <c r="AV324" s="13"/>
      <c r="AW324" s="13"/>
      <c r="AX324" s="13"/>
      <c r="AY324" s="13"/>
      <c r="AZ324" s="13"/>
      <c r="BA324" s="13"/>
      <c r="BB324" s="13"/>
      <c r="BC324" s="13"/>
      <c r="BD324" s="13"/>
      <c r="BE324" s="13"/>
      <c r="BF324" s="13"/>
    </row>
    <row r="325" spans="1:58">
      <c r="A325" s="13"/>
      <c r="B325" s="13"/>
      <c r="C325" s="13"/>
      <c r="D325" s="13"/>
      <c r="E325" s="13"/>
      <c r="F325" s="13"/>
      <c r="G325" s="13"/>
      <c r="H325" s="13"/>
      <c r="I325" s="13"/>
      <c r="J325" s="13"/>
      <c r="K325" s="13"/>
      <c r="L325" s="13"/>
      <c r="M325" s="13"/>
      <c r="N325" s="13"/>
      <c r="O325" s="13"/>
      <c r="P325" s="105"/>
      <c r="Q325" s="13"/>
      <c r="R325" s="13"/>
      <c r="S325" s="13"/>
      <c r="T325" s="1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F325" s="13"/>
      <c r="AG325" s="13"/>
      <c r="AH325" s="13"/>
      <c r="AI325" s="13"/>
      <c r="AJ325" s="13"/>
      <c r="AK325" s="13"/>
      <c r="AL325" s="13"/>
      <c r="AM325" s="13"/>
      <c r="AN325" s="13"/>
      <c r="AO325" s="13"/>
      <c r="AP325" s="13"/>
      <c r="AQ325" s="13"/>
      <c r="AR325" s="13"/>
      <c r="AS325" s="13"/>
      <c r="AT325" s="13"/>
      <c r="AU325" s="13"/>
      <c r="AV325" s="13"/>
      <c r="AW325" s="13"/>
      <c r="AX325" s="13"/>
      <c r="AY325" s="13"/>
      <c r="AZ325" s="13"/>
      <c r="BA325" s="13"/>
      <c r="BB325" s="13"/>
      <c r="BC325" s="13"/>
      <c r="BD325" s="13"/>
      <c r="BE325" s="13"/>
      <c r="BF325" s="13"/>
    </row>
    <row r="326" spans="1:58">
      <c r="A326" s="13"/>
      <c r="B326" s="13"/>
      <c r="C326" s="13"/>
      <c r="D326" s="13"/>
      <c r="E326" s="13"/>
      <c r="F326" s="13"/>
      <c r="G326" s="13"/>
      <c r="H326" s="13"/>
      <c r="I326" s="13"/>
      <c r="J326" s="13"/>
      <c r="K326" s="13"/>
      <c r="L326" s="13"/>
      <c r="M326" s="13"/>
      <c r="N326" s="13"/>
      <c r="O326" s="13"/>
      <c r="P326" s="105"/>
      <c r="Q326" s="13"/>
      <c r="R326" s="13"/>
      <c r="S326" s="13"/>
      <c r="T326" s="13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F326" s="13"/>
      <c r="AG326" s="13"/>
      <c r="AH326" s="13"/>
      <c r="AI326" s="13"/>
      <c r="AJ326" s="13"/>
      <c r="AK326" s="13"/>
      <c r="AL326" s="13"/>
      <c r="AM326" s="13"/>
      <c r="AN326" s="13"/>
      <c r="AO326" s="13"/>
      <c r="AP326" s="13"/>
      <c r="AQ326" s="13"/>
      <c r="AR326" s="13"/>
      <c r="AS326" s="13"/>
      <c r="AT326" s="13"/>
      <c r="AU326" s="13"/>
      <c r="AV326" s="13"/>
      <c r="AW326" s="13"/>
      <c r="AX326" s="13"/>
      <c r="AY326" s="13"/>
      <c r="AZ326" s="13"/>
      <c r="BA326" s="13"/>
      <c r="BB326" s="13"/>
      <c r="BC326" s="13"/>
      <c r="BD326" s="13"/>
      <c r="BE326" s="13"/>
      <c r="BF326" s="13"/>
    </row>
    <row r="327" spans="1:58">
      <c r="A327" s="13"/>
      <c r="B327" s="13"/>
      <c r="C327" s="13"/>
      <c r="D327" s="13"/>
      <c r="E327" s="13"/>
      <c r="F327" s="13"/>
      <c r="G327" s="13"/>
      <c r="H327" s="13"/>
      <c r="I327" s="13"/>
      <c r="J327" s="13"/>
      <c r="K327" s="13"/>
      <c r="L327" s="13"/>
      <c r="M327" s="13"/>
      <c r="N327" s="13"/>
      <c r="O327" s="13"/>
      <c r="P327" s="105"/>
      <c r="Q327" s="13"/>
      <c r="R327" s="13"/>
      <c r="S327" s="13"/>
      <c r="T327" s="1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F327" s="13"/>
      <c r="AG327" s="13"/>
      <c r="AH327" s="13"/>
      <c r="AI327" s="13"/>
      <c r="AJ327" s="13"/>
      <c r="AK327" s="13"/>
      <c r="AL327" s="13"/>
      <c r="AM327" s="13"/>
      <c r="AN327" s="13"/>
      <c r="AO327" s="13"/>
      <c r="AP327" s="13"/>
      <c r="AQ327" s="13"/>
      <c r="AR327" s="13"/>
      <c r="AS327" s="13"/>
      <c r="AT327" s="13"/>
      <c r="AU327" s="13"/>
      <c r="AV327" s="13"/>
      <c r="AW327" s="13"/>
      <c r="AX327" s="13"/>
      <c r="AY327" s="13"/>
      <c r="AZ327" s="13"/>
      <c r="BA327" s="13"/>
      <c r="BB327" s="13"/>
      <c r="BC327" s="13"/>
      <c r="BD327" s="13"/>
      <c r="BE327" s="13"/>
      <c r="BF327" s="13"/>
    </row>
    <row r="328" spans="1:58">
      <c r="A328" s="13"/>
      <c r="B328" s="13"/>
      <c r="C328" s="13"/>
      <c r="D328" s="13"/>
      <c r="E328" s="13"/>
      <c r="F328" s="13"/>
      <c r="G328" s="13"/>
      <c r="H328" s="13"/>
      <c r="I328" s="13"/>
      <c r="J328" s="13"/>
      <c r="K328" s="13"/>
      <c r="L328" s="13"/>
      <c r="M328" s="13"/>
      <c r="N328" s="13"/>
      <c r="O328" s="13"/>
      <c r="P328" s="105"/>
      <c r="Q328" s="13"/>
      <c r="R328" s="13"/>
      <c r="S328" s="13"/>
      <c r="T328" s="1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F328" s="13"/>
      <c r="AG328" s="13"/>
      <c r="AH328" s="13"/>
      <c r="AI328" s="13"/>
      <c r="AJ328" s="13"/>
      <c r="AK328" s="13"/>
      <c r="AL328" s="13"/>
      <c r="AM328" s="13"/>
      <c r="AN328" s="13"/>
      <c r="AO328" s="13"/>
      <c r="AP328" s="13"/>
      <c r="AQ328" s="13"/>
      <c r="AR328" s="13"/>
      <c r="AS328" s="13"/>
      <c r="AT328" s="13"/>
      <c r="AU328" s="13"/>
      <c r="AV328" s="13"/>
      <c r="AW328" s="13"/>
      <c r="AX328" s="13"/>
      <c r="AY328" s="13"/>
      <c r="AZ328" s="13"/>
      <c r="BA328" s="13"/>
      <c r="BB328" s="13"/>
      <c r="BC328" s="13"/>
      <c r="BD328" s="13"/>
      <c r="BE328" s="13"/>
      <c r="BF328" s="13"/>
    </row>
    <row r="329" spans="1:58">
      <c r="A329" s="13"/>
      <c r="B329" s="13"/>
      <c r="C329" s="13"/>
      <c r="D329" s="13"/>
      <c r="E329" s="13"/>
      <c r="F329" s="13"/>
      <c r="G329" s="13"/>
      <c r="H329" s="13"/>
      <c r="I329" s="13"/>
      <c r="J329" s="13"/>
      <c r="K329" s="13"/>
      <c r="L329" s="13"/>
      <c r="M329" s="13"/>
      <c r="N329" s="13"/>
      <c r="O329" s="13"/>
      <c r="P329" s="105"/>
      <c r="Q329" s="13"/>
      <c r="R329" s="13"/>
      <c r="S329" s="13"/>
      <c r="T329" s="1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F329" s="13"/>
      <c r="AG329" s="13"/>
      <c r="AH329" s="13"/>
      <c r="AI329" s="13"/>
      <c r="AJ329" s="13"/>
      <c r="AK329" s="13"/>
      <c r="AL329" s="13"/>
      <c r="AM329" s="13"/>
      <c r="AN329" s="13"/>
      <c r="AO329" s="13"/>
      <c r="AP329" s="13"/>
      <c r="AQ329" s="13"/>
      <c r="AR329" s="13"/>
      <c r="AS329" s="13"/>
      <c r="AT329" s="13"/>
      <c r="AU329" s="13"/>
      <c r="AV329" s="13"/>
      <c r="AW329" s="13"/>
      <c r="AX329" s="13"/>
      <c r="AY329" s="13"/>
      <c r="AZ329" s="13"/>
      <c r="BA329" s="13"/>
      <c r="BB329" s="13"/>
      <c r="BC329" s="13"/>
      <c r="BD329" s="13"/>
      <c r="BE329" s="13"/>
      <c r="BF329" s="13"/>
    </row>
    <row r="330" spans="1:58">
      <c r="A330" s="13"/>
      <c r="B330" s="13"/>
      <c r="C330" s="13"/>
      <c r="D330" s="13"/>
      <c r="E330" s="13"/>
      <c r="F330" s="13"/>
      <c r="G330" s="13"/>
      <c r="H330" s="13"/>
      <c r="I330" s="13"/>
      <c r="J330" s="13"/>
      <c r="K330" s="13"/>
      <c r="L330" s="13"/>
      <c r="M330" s="13"/>
      <c r="N330" s="13"/>
      <c r="O330" s="13"/>
      <c r="P330" s="105"/>
      <c r="Q330" s="13"/>
      <c r="R330" s="13"/>
      <c r="S330" s="13"/>
      <c r="T330" s="1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F330" s="13"/>
      <c r="AG330" s="13"/>
      <c r="AH330" s="13"/>
      <c r="AI330" s="13"/>
      <c r="AJ330" s="13"/>
      <c r="AK330" s="13"/>
      <c r="AL330" s="13"/>
      <c r="AM330" s="13"/>
      <c r="AN330" s="13"/>
      <c r="AO330" s="13"/>
      <c r="AP330" s="13"/>
      <c r="AQ330" s="13"/>
      <c r="AR330" s="13"/>
      <c r="AS330" s="13"/>
      <c r="AT330" s="13"/>
      <c r="AU330" s="13"/>
      <c r="AV330" s="13"/>
      <c r="AW330" s="13"/>
      <c r="AX330" s="13"/>
      <c r="AY330" s="13"/>
      <c r="AZ330" s="13"/>
      <c r="BA330" s="13"/>
      <c r="BB330" s="13"/>
      <c r="BC330" s="13"/>
      <c r="BD330" s="13"/>
      <c r="BE330" s="13"/>
      <c r="BF330" s="13"/>
    </row>
    <row r="331" spans="1:58">
      <c r="A331" s="13"/>
      <c r="B331" s="13"/>
      <c r="C331" s="13"/>
      <c r="D331" s="13"/>
      <c r="E331" s="13"/>
      <c r="F331" s="13"/>
      <c r="G331" s="13"/>
      <c r="H331" s="13"/>
      <c r="I331" s="13"/>
      <c r="J331" s="13"/>
      <c r="K331" s="13"/>
      <c r="L331" s="13"/>
      <c r="M331" s="13"/>
      <c r="N331" s="13"/>
      <c r="O331" s="13"/>
      <c r="P331" s="105"/>
      <c r="Q331" s="13"/>
      <c r="R331" s="13"/>
      <c r="S331" s="13"/>
      <c r="T331" s="13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F331" s="13"/>
      <c r="AG331" s="13"/>
      <c r="AH331" s="13"/>
      <c r="AI331" s="13"/>
      <c r="AJ331" s="13"/>
      <c r="AK331" s="13"/>
      <c r="AL331" s="13"/>
      <c r="AM331" s="13"/>
      <c r="AN331" s="13"/>
      <c r="AO331" s="13"/>
      <c r="AP331" s="13"/>
      <c r="AQ331" s="13"/>
      <c r="AR331" s="13"/>
      <c r="AS331" s="13"/>
      <c r="AT331" s="13"/>
      <c r="AU331" s="13"/>
      <c r="AV331" s="13"/>
      <c r="AW331" s="13"/>
      <c r="AX331" s="13"/>
      <c r="AY331" s="13"/>
      <c r="AZ331" s="13"/>
      <c r="BA331" s="13"/>
      <c r="BB331" s="13"/>
      <c r="BC331" s="13"/>
      <c r="BD331" s="13"/>
      <c r="BE331" s="13"/>
      <c r="BF331" s="13"/>
    </row>
    <row r="332" spans="1:58">
      <c r="A332" s="13"/>
      <c r="B332" s="13"/>
      <c r="C332" s="13"/>
      <c r="D332" s="13"/>
      <c r="E332" s="13"/>
      <c r="F332" s="13"/>
      <c r="G332" s="13"/>
      <c r="H332" s="13"/>
      <c r="I332" s="13"/>
      <c r="J332" s="13"/>
      <c r="K332" s="13"/>
      <c r="L332" s="13"/>
      <c r="M332" s="13"/>
      <c r="N332" s="13"/>
      <c r="O332" s="13"/>
      <c r="P332" s="105"/>
      <c r="Q332" s="13"/>
      <c r="R332" s="13"/>
      <c r="S332" s="13"/>
      <c r="T332" s="1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F332" s="13"/>
      <c r="AG332" s="13"/>
      <c r="AH332" s="13"/>
      <c r="AI332" s="13"/>
      <c r="AJ332" s="13"/>
      <c r="AK332" s="13"/>
      <c r="AL332" s="13"/>
      <c r="AM332" s="13"/>
      <c r="AN332" s="13"/>
      <c r="AO332" s="13"/>
      <c r="AP332" s="13"/>
      <c r="AQ332" s="13"/>
      <c r="AR332" s="13"/>
      <c r="AS332" s="13"/>
      <c r="AT332" s="13"/>
      <c r="AU332" s="13"/>
      <c r="AV332" s="13"/>
      <c r="AW332" s="13"/>
      <c r="AX332" s="13"/>
      <c r="AY332" s="13"/>
      <c r="AZ332" s="13"/>
      <c r="BA332" s="13"/>
      <c r="BB332" s="13"/>
      <c r="BC332" s="13"/>
      <c r="BD332" s="13"/>
      <c r="BE332" s="13"/>
      <c r="BF332" s="13"/>
    </row>
  </sheetData>
  <mergeCells count="5">
    <mergeCell ref="A1:P1"/>
    <mergeCell ref="A3:P3"/>
    <mergeCell ref="A4:P4"/>
    <mergeCell ref="A5:P5"/>
    <mergeCell ref="A6:P6"/>
  </mergeCells>
  <printOptions horizontalCentered="1"/>
  <pageMargins left="0.7" right="0.7" top="0.75" bottom="0.75" header="0.3" footer="0.3"/>
  <pageSetup scale="56" orientation="portrait" r:id="rId1"/>
  <headerFooter>
    <oddHeader xml:space="preserve">&amp;RExhibit___(APA/SPA/ADH/MBR-1, Schedule 3 ECCR)
Page 2 of 7
</oddHeader>
  </headerFooter>
  <ignoredErrors>
    <ignoredError sqref="A10:O11 A20:J27 A13:O13 A12:B12 D12:F12 A15:O15 A14:B14 D14:O14 H12:J12 A28:B28 D28:J28 A17:O19 A16:D16 G16:O16 L12 N12" numberStoredAsText="1"/>
    <ignoredError sqref="K20:O27 K28:N28" numberStoredAsText="1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B344"/>
  <sheetViews>
    <sheetView showGridLines="0" topLeftCell="A13" zoomScaleNormal="100" zoomScaleSheetLayoutView="85" workbookViewId="0">
      <selection sqref="A1:L1"/>
    </sheetView>
  </sheetViews>
  <sheetFormatPr defaultRowHeight="15.75"/>
  <cols>
    <col min="1" max="1" width="5.625" style="69" customWidth="1"/>
    <col min="2" max="2" width="1.375" style="69" customWidth="1"/>
    <col min="3" max="3" width="58.875" style="69" customWidth="1"/>
    <col min="4" max="4" width="1.25" style="122" customWidth="1"/>
    <col min="5" max="5" width="12.875" style="69" bestFit="1" customWidth="1"/>
    <col min="6" max="6" width="1.375" style="122" customWidth="1"/>
    <col min="7" max="7" width="12.875" style="69" bestFit="1" customWidth="1"/>
    <col min="8" max="8" width="1.375" style="122" customWidth="1"/>
    <col min="9" max="9" width="12.875" style="69" bestFit="1" customWidth="1"/>
    <col min="10" max="10" width="1.375" style="122" customWidth="1"/>
    <col min="11" max="11" width="12.875" style="69" bestFit="1" customWidth="1"/>
    <col min="12" max="12" width="5.5" style="69" customWidth="1"/>
    <col min="13" max="13" width="12.125" bestFit="1" customWidth="1"/>
    <col min="16" max="16" width="13.125" bestFit="1" customWidth="1"/>
    <col min="17" max="17" width="17.75" bestFit="1" customWidth="1"/>
    <col min="18" max="18" width="11.5" bestFit="1" customWidth="1"/>
    <col min="19" max="21" width="11.125" bestFit="1" customWidth="1"/>
  </cols>
  <sheetData>
    <row r="1" spans="1:29">
      <c r="A1" s="259" t="s">
        <v>0</v>
      </c>
      <c r="B1" s="259"/>
      <c r="C1" s="259"/>
      <c r="D1" s="259"/>
      <c r="E1" s="259"/>
      <c r="F1" s="259"/>
      <c r="G1" s="259"/>
      <c r="H1" s="259"/>
      <c r="I1" s="259"/>
      <c r="J1" s="259"/>
      <c r="K1" s="259"/>
      <c r="L1" s="259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</row>
    <row r="2" spans="1:29">
      <c r="A2" s="14" t="s">
        <v>6</v>
      </c>
      <c r="B2" s="14"/>
      <c r="C2" s="14"/>
      <c r="D2" s="22"/>
      <c r="E2" s="14"/>
      <c r="F2" s="22"/>
      <c r="G2" s="14"/>
      <c r="H2" s="22"/>
      <c r="I2" s="14"/>
      <c r="J2" s="22"/>
      <c r="K2" s="14"/>
      <c r="L2" s="15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</row>
    <row r="3" spans="1:29">
      <c r="A3" s="259" t="s">
        <v>7</v>
      </c>
      <c r="B3" s="259"/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</row>
    <row r="4" spans="1:29">
      <c r="A4" s="259" t="s">
        <v>72</v>
      </c>
      <c r="B4" s="259"/>
      <c r="C4" s="259"/>
      <c r="D4" s="259"/>
      <c r="E4" s="259"/>
      <c r="F4" s="259"/>
      <c r="G4" s="259"/>
      <c r="H4" s="259"/>
      <c r="I4" s="259"/>
      <c r="J4" s="259"/>
      <c r="K4" s="259"/>
      <c r="L4" s="259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</row>
    <row r="5" spans="1:29">
      <c r="A5" s="259" t="s">
        <v>98</v>
      </c>
      <c r="B5" s="259"/>
      <c r="C5" s="259"/>
      <c r="D5" s="259"/>
      <c r="E5" s="259"/>
      <c r="F5" s="259"/>
      <c r="G5" s="259"/>
      <c r="H5" s="259"/>
      <c r="I5" s="259"/>
      <c r="J5" s="259"/>
      <c r="K5" s="259"/>
      <c r="L5" s="259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</row>
    <row r="6" spans="1:29">
      <c r="A6" s="259" t="s">
        <v>73</v>
      </c>
      <c r="B6" s="259"/>
      <c r="C6" s="259"/>
      <c r="D6" s="259"/>
      <c r="E6" s="259"/>
      <c r="F6" s="259"/>
      <c r="G6" s="259"/>
      <c r="H6" s="259"/>
      <c r="I6" s="259"/>
      <c r="J6" s="259"/>
      <c r="K6" s="259"/>
      <c r="L6" s="259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</row>
    <row r="7" spans="1:29">
      <c r="A7" s="13"/>
      <c r="B7" s="17"/>
      <c r="C7" s="17"/>
      <c r="D7" s="54"/>
      <c r="E7" s="17"/>
      <c r="F7" s="54"/>
      <c r="G7" s="17"/>
      <c r="H7" s="54"/>
      <c r="I7" s="13"/>
      <c r="J7" s="2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</row>
    <row r="8" spans="1:29">
      <c r="A8" s="13"/>
      <c r="B8" s="13"/>
      <c r="C8" s="13"/>
      <c r="D8" s="23"/>
      <c r="E8" s="14"/>
      <c r="F8" s="22"/>
      <c r="G8" s="14"/>
      <c r="H8" s="22"/>
      <c r="I8" s="13"/>
      <c r="J8" s="2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</row>
    <row r="9" spans="1:29" ht="31.5">
      <c r="A9" s="18" t="s">
        <v>8</v>
      </c>
      <c r="B9" s="13"/>
      <c r="C9" s="19" t="s">
        <v>9</v>
      </c>
      <c r="D9" s="22"/>
      <c r="E9" s="232" t="s">
        <v>65</v>
      </c>
      <c r="F9" s="22"/>
      <c r="G9" s="19">
        <v>2023</v>
      </c>
      <c r="H9" s="22"/>
      <c r="I9" s="19">
        <v>2024</v>
      </c>
      <c r="J9" s="22"/>
      <c r="K9" s="19">
        <v>2025</v>
      </c>
      <c r="L9" s="13"/>
      <c r="M9" s="13"/>
      <c r="N9" s="13"/>
      <c r="O9" s="13"/>
      <c r="V9" s="13"/>
      <c r="W9" s="13"/>
      <c r="X9" s="13"/>
      <c r="Y9" s="13"/>
      <c r="Z9" s="13"/>
      <c r="AA9" s="13"/>
      <c r="AB9" s="13"/>
      <c r="AC9" s="13"/>
    </row>
    <row r="10" spans="1:29">
      <c r="A10" s="14" t="s">
        <v>11</v>
      </c>
      <c r="B10" s="13"/>
      <c r="C10" s="14" t="s">
        <v>12</v>
      </c>
      <c r="D10" s="22"/>
      <c r="E10" s="14" t="s">
        <v>13</v>
      </c>
      <c r="F10" s="22"/>
      <c r="G10" s="30" t="s">
        <v>31</v>
      </c>
      <c r="H10" s="22"/>
      <c r="I10" s="30" t="s">
        <v>32</v>
      </c>
      <c r="J10" s="55"/>
      <c r="K10" s="233" t="s">
        <v>33</v>
      </c>
      <c r="L10" s="13"/>
      <c r="M10" s="13"/>
      <c r="N10" s="13"/>
      <c r="O10" s="56"/>
      <c r="V10" s="13"/>
      <c r="W10" s="13"/>
      <c r="X10" s="13"/>
      <c r="Y10" s="13"/>
      <c r="Z10" s="13"/>
      <c r="AA10" s="13"/>
      <c r="AB10" s="13"/>
      <c r="AC10" s="13"/>
    </row>
    <row r="11" spans="1:29">
      <c r="A11" s="13"/>
      <c r="B11" s="13"/>
      <c r="C11" s="21"/>
      <c r="D11" s="57"/>
      <c r="E11" s="13"/>
      <c r="F11" s="23"/>
      <c r="G11" s="13"/>
      <c r="H11" s="23"/>
      <c r="I11" s="13"/>
      <c r="J11" s="23"/>
      <c r="K11" s="13"/>
      <c r="L11" s="13"/>
      <c r="M11" s="13"/>
      <c r="N11" s="13"/>
      <c r="O11" s="13"/>
      <c r="V11" s="13"/>
      <c r="W11" s="13"/>
      <c r="X11" s="13"/>
      <c r="Y11" s="13"/>
      <c r="Z11" s="13"/>
      <c r="AA11" s="13"/>
      <c r="AB11" s="13"/>
      <c r="AC11" s="13"/>
    </row>
    <row r="12" spans="1:29">
      <c r="A12" s="14">
        <v>1</v>
      </c>
      <c r="B12" s="13"/>
      <c r="C12" s="13" t="s">
        <v>14</v>
      </c>
      <c r="D12" s="23"/>
      <c r="E12" s="114">
        <f>'APA_SPA_ADH_MBR-1, Sch 3, p4'!D18</f>
        <v>3081071.6806871323</v>
      </c>
      <c r="F12" s="115"/>
      <c r="G12" s="114">
        <f>'APA_SPA_ADH_MBR-1, Sch 3, p4'!F18</f>
        <v>3041390.6160118785</v>
      </c>
      <c r="H12" s="115"/>
      <c r="I12" s="114">
        <f>'APA_SPA_ADH_MBR-1, Sch 3, p4'!H18</f>
        <v>2873409.36085968</v>
      </c>
      <c r="J12" s="115"/>
      <c r="K12" s="114">
        <f>'APA_SPA_ADH_MBR-1, Sch 3, p4'!J18</f>
        <v>2832813.2060449463</v>
      </c>
      <c r="L12" s="105" t="s">
        <v>15</v>
      </c>
      <c r="M12" s="13"/>
      <c r="N12" s="13"/>
      <c r="O12" s="13"/>
      <c r="V12" s="13"/>
      <c r="W12" s="13"/>
      <c r="X12" s="13"/>
      <c r="Y12" s="13"/>
      <c r="Z12" s="13"/>
      <c r="AA12" s="13"/>
      <c r="AB12" s="13"/>
      <c r="AC12" s="13"/>
    </row>
    <row r="13" spans="1:29">
      <c r="A13" s="14"/>
      <c r="B13" s="13"/>
      <c r="C13" s="13"/>
      <c r="D13" s="23"/>
      <c r="E13" s="13"/>
      <c r="F13" s="23"/>
      <c r="G13" s="13"/>
      <c r="H13" s="23"/>
      <c r="I13" s="13"/>
      <c r="J13" s="23"/>
      <c r="K13" s="13"/>
      <c r="L13" s="106"/>
      <c r="M13" s="13"/>
      <c r="N13" s="13"/>
      <c r="O13" s="13"/>
      <c r="V13" s="13"/>
      <c r="W13" s="13"/>
      <c r="X13" s="13"/>
      <c r="Y13" s="13"/>
      <c r="Z13" s="13"/>
      <c r="AA13" s="13"/>
      <c r="AB13" s="13"/>
      <c r="AC13" s="13"/>
    </row>
    <row r="14" spans="1:29">
      <c r="A14" s="14">
        <f>A12+1</f>
        <v>2</v>
      </c>
      <c r="B14" s="13"/>
      <c r="C14" s="24" t="s">
        <v>16</v>
      </c>
      <c r="D14" s="25" t="s">
        <v>17</v>
      </c>
      <c r="E14" s="125">
        <v>7.6999999999999999E-2</v>
      </c>
      <c r="F14" s="116"/>
      <c r="G14" s="125">
        <v>7.7100000000000002E-2</v>
      </c>
      <c r="H14" s="116"/>
      <c r="I14" s="125">
        <v>7.7399999999999997E-2</v>
      </c>
      <c r="J14" s="116"/>
      <c r="K14" s="125">
        <v>7.7700000000000005E-2</v>
      </c>
      <c r="L14" s="105" t="s">
        <v>18</v>
      </c>
      <c r="M14" s="13"/>
      <c r="N14" s="13"/>
      <c r="O14" s="13"/>
      <c r="V14" s="13"/>
      <c r="W14" s="13"/>
      <c r="X14" s="13"/>
      <c r="Y14" s="13"/>
      <c r="Z14" s="13"/>
      <c r="AA14" s="13"/>
      <c r="AB14" s="13"/>
      <c r="AC14" s="13"/>
    </row>
    <row r="15" spans="1:29">
      <c r="A15" s="14"/>
      <c r="B15" s="13"/>
      <c r="C15" s="13"/>
      <c r="D15" s="26"/>
      <c r="E15" s="110"/>
      <c r="F15" s="117"/>
      <c r="G15" s="110"/>
      <c r="H15" s="117"/>
      <c r="I15" s="110"/>
      <c r="J15" s="117"/>
      <c r="K15" s="110"/>
      <c r="L15" s="106"/>
      <c r="M15" s="13"/>
      <c r="N15" s="13"/>
      <c r="O15" s="13"/>
      <c r="V15" s="13"/>
      <c r="W15" s="13"/>
      <c r="X15" s="13"/>
      <c r="Y15" s="13"/>
      <c r="Z15" s="13"/>
      <c r="AA15" s="13"/>
      <c r="AB15" s="13"/>
      <c r="AC15" s="13"/>
    </row>
    <row r="16" spans="1:29">
      <c r="A16" s="14">
        <f>A14+1</f>
        <v>3</v>
      </c>
      <c r="B16" s="13"/>
      <c r="C16" s="27" t="s">
        <v>19</v>
      </c>
      <c r="D16" s="26"/>
      <c r="E16" s="28">
        <f>E12*E14</f>
        <v>237242.5194129092</v>
      </c>
      <c r="F16" s="31"/>
      <c r="G16" s="28">
        <f>G12*G14</f>
        <v>234491.21649451583</v>
      </c>
      <c r="H16" s="31"/>
      <c r="I16" s="28">
        <f>I12*I14</f>
        <v>222401.88453053922</v>
      </c>
      <c r="J16" s="31"/>
      <c r="K16" s="28">
        <f>K12*K14</f>
        <v>220109.58610969235</v>
      </c>
      <c r="L16" s="106"/>
      <c r="M16" s="13"/>
      <c r="N16" s="13"/>
      <c r="O16" s="13"/>
      <c r="V16" s="13"/>
      <c r="W16" s="13"/>
      <c r="X16" s="13"/>
      <c r="Y16" s="13"/>
      <c r="Z16" s="13"/>
      <c r="AA16" s="13"/>
      <c r="AB16" s="13"/>
      <c r="AC16" s="13"/>
    </row>
    <row r="17" spans="1:54">
      <c r="A17" s="14"/>
      <c r="B17" s="13"/>
      <c r="C17" s="13"/>
      <c r="D17" s="26"/>
      <c r="E17" s="111"/>
      <c r="F17" s="118"/>
      <c r="G17" s="111"/>
      <c r="H17" s="118"/>
      <c r="I17" s="111"/>
      <c r="J17" s="118"/>
      <c r="K17" s="111"/>
      <c r="L17" s="106"/>
      <c r="M17" s="13"/>
      <c r="N17" s="13"/>
      <c r="O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</row>
    <row r="18" spans="1:54">
      <c r="A18" s="14">
        <f>A16+1</f>
        <v>4</v>
      </c>
      <c r="B18" s="13"/>
      <c r="C18" s="13" t="s">
        <v>20</v>
      </c>
      <c r="D18" s="29" t="s">
        <v>21</v>
      </c>
      <c r="E18" s="119">
        <f>'APA_SPA_ADH_MBR-1, Sch 3, p4'!D29</f>
        <v>158439.20945357214</v>
      </c>
      <c r="F18" s="120"/>
      <c r="G18" s="119">
        <f>'APA_SPA_ADH_MBR-1, Sch 3, p4'!F29</f>
        <v>164972.90678906417</v>
      </c>
      <c r="H18" s="120"/>
      <c r="I18" s="119">
        <f>'APA_SPA_ADH_MBR-1, Sch 3, p4'!H29</f>
        <v>124678.09647016901</v>
      </c>
      <c r="J18" s="121"/>
      <c r="K18" s="119">
        <f>'APA_SPA_ADH_MBR-1, Sch 3, p4'!J29</f>
        <v>97219.768712540419</v>
      </c>
      <c r="L18" s="102" t="s">
        <v>15</v>
      </c>
      <c r="M18" s="13"/>
      <c r="N18" s="13"/>
      <c r="O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</row>
    <row r="19" spans="1:54">
      <c r="A19" s="14"/>
      <c r="B19" s="13"/>
      <c r="C19" s="13"/>
      <c r="D19" s="26"/>
      <c r="E19" s="28"/>
      <c r="F19" s="31"/>
      <c r="G19" s="28"/>
      <c r="H19" s="31"/>
      <c r="I19" s="28"/>
      <c r="J19" s="31"/>
      <c r="K19" s="28"/>
      <c r="L19" s="106"/>
      <c r="M19" s="13"/>
      <c r="N19" s="13"/>
      <c r="O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</row>
    <row r="20" spans="1:54">
      <c r="A20" s="14">
        <f>A18+1</f>
        <v>5</v>
      </c>
      <c r="B20" s="13"/>
      <c r="C20" s="13" t="s">
        <v>22</v>
      </c>
      <c r="D20" s="26"/>
      <c r="E20" s="28">
        <f>E16-E18</f>
        <v>78803.309959337057</v>
      </c>
      <c r="F20" s="31"/>
      <c r="G20" s="28">
        <f>G16-G18</f>
        <v>69518.309705451655</v>
      </c>
      <c r="H20" s="31"/>
      <c r="I20" s="28">
        <f>I16-I18</f>
        <v>97723.788060370207</v>
      </c>
      <c r="J20" s="31"/>
      <c r="K20" s="28">
        <f>K16-K18</f>
        <v>122889.81739715193</v>
      </c>
      <c r="L20" s="106"/>
      <c r="M20" s="13"/>
      <c r="N20" s="13"/>
      <c r="O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</row>
    <row r="21" spans="1:54">
      <c r="A21" s="14"/>
      <c r="B21" s="13"/>
      <c r="C21" s="13"/>
      <c r="D21" s="26"/>
      <c r="E21" s="23"/>
      <c r="F21" s="23"/>
      <c r="G21" s="23"/>
      <c r="H21" s="23"/>
      <c r="I21" s="23"/>
      <c r="J21" s="23"/>
      <c r="K21" s="23"/>
      <c r="L21" s="106"/>
      <c r="M21" s="13"/>
      <c r="N21" s="13"/>
      <c r="O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</row>
    <row r="22" spans="1:54">
      <c r="A22" s="14">
        <f>A20+1</f>
        <v>6</v>
      </c>
      <c r="B22" s="13"/>
      <c r="C22" s="24" t="s">
        <v>23</v>
      </c>
      <c r="D22" s="29" t="s">
        <v>24</v>
      </c>
      <c r="E22" s="124">
        <v>0.7460567873962719</v>
      </c>
      <c r="F22" s="58"/>
      <c r="G22" s="124">
        <v>0.74601857787362102</v>
      </c>
      <c r="H22" s="58"/>
      <c r="I22" s="124">
        <v>0.74595826676662091</v>
      </c>
      <c r="J22" s="58"/>
      <c r="K22" s="124">
        <v>0.74593489137770519</v>
      </c>
      <c r="L22" s="102" t="s">
        <v>25</v>
      </c>
      <c r="M22" s="92"/>
      <c r="N22" s="13"/>
      <c r="O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</row>
    <row r="23" spans="1:54">
      <c r="A23" s="14"/>
      <c r="B23" s="13"/>
      <c r="C23" s="13"/>
      <c r="D23" s="26"/>
      <c r="E23" s="23"/>
      <c r="F23" s="23"/>
      <c r="G23" s="23"/>
      <c r="H23" s="23"/>
      <c r="I23" s="23"/>
      <c r="J23" s="23"/>
      <c r="K23" s="23"/>
      <c r="L23" s="106"/>
      <c r="M23" s="13"/>
      <c r="N23" s="13"/>
      <c r="O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</row>
    <row r="24" spans="1:54">
      <c r="A24" s="14">
        <f>A22+1</f>
        <v>7</v>
      </c>
      <c r="C24" s="157" t="s">
        <v>71</v>
      </c>
      <c r="D24" s="26"/>
      <c r="E24" s="31">
        <f>E20/E22</f>
        <v>105626.42320346624</v>
      </c>
      <c r="F24" s="31"/>
      <c r="G24" s="31">
        <f>G20/G22</f>
        <v>93185.76208061722</v>
      </c>
      <c r="H24" s="31"/>
      <c r="I24" s="31">
        <f>I20/I22</f>
        <v>131004.36366763113</v>
      </c>
      <c r="J24" s="31"/>
      <c r="K24" s="31">
        <f>K20/K22</f>
        <v>164746.03724485988</v>
      </c>
      <c r="L24" s="13"/>
      <c r="M24" s="13"/>
      <c r="N24" s="13"/>
      <c r="O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</row>
    <row r="25" spans="1:54">
      <c r="A25" s="14"/>
      <c r="C25" s="13"/>
      <c r="D25" s="26"/>
      <c r="E25" s="31"/>
      <c r="F25" s="31"/>
      <c r="G25" s="31"/>
      <c r="H25" s="31"/>
      <c r="I25" s="31"/>
      <c r="J25" s="31"/>
      <c r="K25" s="31"/>
      <c r="L25" s="13"/>
      <c r="M25" s="13"/>
      <c r="N25" s="13"/>
      <c r="O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</row>
    <row r="26" spans="1:54">
      <c r="A26" s="14">
        <f>A24+1</f>
        <v>8</v>
      </c>
      <c r="C26" s="157" t="s">
        <v>125</v>
      </c>
      <c r="D26" s="241" t="s">
        <v>21</v>
      </c>
      <c r="E26" s="242">
        <f>'APA_SPA_ADH_MBR-1, Sch 3, p6'!E29</f>
        <v>60041.352286070236</v>
      </c>
      <c r="F26" s="243"/>
      <c r="G26" s="242">
        <f>'APA_SPA_ADH_MBR-1, Sch 3, p6'!G29</f>
        <v>64493.128574079921</v>
      </c>
      <c r="H26" s="243"/>
      <c r="I26" s="242">
        <f>'APA_SPA_ADH_MBR-1, Sch 3, p6'!I29</f>
        <v>142512.35811266111</v>
      </c>
      <c r="J26" s="243"/>
      <c r="K26" s="242">
        <f>'APA_SPA_ADH_MBR-1, Sch 3, p6'!K29</f>
        <v>189249.04629865591</v>
      </c>
      <c r="L26" s="247" t="s">
        <v>26</v>
      </c>
      <c r="M26" s="13"/>
      <c r="N26" s="13"/>
      <c r="O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</row>
    <row r="27" spans="1:54">
      <c r="A27" s="14"/>
      <c r="C27" s="13"/>
      <c r="D27" s="26"/>
      <c r="E27" s="31"/>
      <c r="F27" s="31"/>
      <c r="G27" s="31"/>
      <c r="H27" s="31"/>
      <c r="I27" s="31"/>
      <c r="J27" s="31"/>
      <c r="K27" s="31"/>
      <c r="L27" s="13"/>
      <c r="M27" s="13"/>
      <c r="N27" s="13"/>
      <c r="O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</row>
    <row r="28" spans="1:54" ht="16.5" thickBot="1">
      <c r="A28" s="14">
        <f>A26+1</f>
        <v>9</v>
      </c>
      <c r="C28" s="244" t="s">
        <v>135</v>
      </c>
      <c r="D28" s="26"/>
      <c r="E28" s="245">
        <f>E24-E26</f>
        <v>45585.070917396006</v>
      </c>
      <c r="F28" s="246"/>
      <c r="G28" s="245">
        <f>G24-G26</f>
        <v>28692.633506537299</v>
      </c>
      <c r="H28" s="246"/>
      <c r="I28" s="245">
        <f>I24-I26</f>
        <v>-11507.994445029981</v>
      </c>
      <c r="J28" s="246"/>
      <c r="K28" s="245">
        <f>K24-K26</f>
        <v>-24503.009053796035</v>
      </c>
      <c r="L28" s="13"/>
      <c r="M28" s="13"/>
      <c r="N28" s="13"/>
      <c r="O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</row>
    <row r="29" spans="1:54" ht="16.5" thickTop="1">
      <c r="A29" s="14"/>
      <c r="B29" s="13"/>
      <c r="C29" s="13"/>
      <c r="D29" s="26"/>
      <c r="E29" s="31"/>
      <c r="F29" s="31"/>
      <c r="G29" s="31"/>
      <c r="H29" s="31"/>
      <c r="I29" s="59"/>
      <c r="J29" s="60"/>
      <c r="K29" s="28"/>
      <c r="L29" s="13"/>
      <c r="M29" s="13"/>
      <c r="N29" s="13"/>
      <c r="O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</row>
    <row r="30" spans="1:54">
      <c r="A30" s="14"/>
      <c r="B30" s="13"/>
      <c r="C30" s="13" t="s">
        <v>28</v>
      </c>
      <c r="D30" s="26"/>
      <c r="E30" s="31"/>
      <c r="F30" s="31"/>
      <c r="G30" s="31"/>
      <c r="H30" s="31"/>
      <c r="I30" s="59"/>
      <c r="J30" s="60"/>
      <c r="K30" s="28"/>
      <c r="L30" s="13"/>
      <c r="M30" s="13"/>
      <c r="N30" s="13"/>
      <c r="O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</row>
    <row r="31" spans="1:54">
      <c r="A31" s="13"/>
      <c r="B31" s="13"/>
      <c r="C31" s="13"/>
      <c r="D31" s="23"/>
      <c r="E31" s="28"/>
      <c r="F31" s="23"/>
      <c r="G31" s="28"/>
      <c r="H31" s="23"/>
      <c r="I31" s="28"/>
      <c r="J31" s="23"/>
      <c r="K31" s="28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</row>
    <row r="32" spans="1:54">
      <c r="A32" s="13"/>
      <c r="B32" s="13"/>
      <c r="C32" s="158" t="s">
        <v>92</v>
      </c>
      <c r="D32" s="61"/>
      <c r="E32" s="13"/>
      <c r="F32" s="23"/>
      <c r="G32" s="13"/>
      <c r="H32" s="23"/>
      <c r="I32" s="13"/>
      <c r="J32" s="2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</row>
    <row r="33" spans="1:54">
      <c r="A33" s="13"/>
      <c r="B33" s="13"/>
      <c r="C33" s="158" t="s">
        <v>141</v>
      </c>
      <c r="D33" s="61"/>
      <c r="E33" s="13"/>
      <c r="F33" s="23"/>
      <c r="G33" s="13"/>
      <c r="H33" s="23"/>
      <c r="I33" s="13"/>
      <c r="J33" s="2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</row>
    <row r="34" spans="1:54">
      <c r="A34" s="13"/>
      <c r="B34" s="13"/>
      <c r="C34" s="158" t="s">
        <v>93</v>
      </c>
      <c r="D34" s="61"/>
      <c r="E34" s="13"/>
      <c r="F34" s="23"/>
      <c r="G34" s="13"/>
      <c r="H34" s="23"/>
      <c r="I34" s="13"/>
      <c r="J34" s="2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</row>
    <row r="35" spans="1:54">
      <c r="A35" s="13"/>
      <c r="B35" s="13"/>
      <c r="C35" s="158" t="s">
        <v>129</v>
      </c>
      <c r="D35" s="61"/>
      <c r="E35" s="13"/>
      <c r="F35" s="23"/>
      <c r="G35" s="13"/>
      <c r="H35" s="23"/>
      <c r="I35" s="13"/>
      <c r="J35" s="2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</row>
    <row r="36" spans="1:54">
      <c r="A36" s="13"/>
      <c r="B36" s="13"/>
      <c r="C36" s="24"/>
      <c r="D36" s="61"/>
      <c r="E36" s="13"/>
      <c r="F36" s="23"/>
      <c r="G36" s="13"/>
      <c r="H36" s="23"/>
      <c r="I36" s="13"/>
      <c r="J36" s="2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</row>
    <row r="37" spans="1:54">
      <c r="A37" s="13"/>
      <c r="B37" s="13"/>
      <c r="C37" s="13"/>
      <c r="D37" s="23"/>
      <c r="E37" s="13"/>
      <c r="F37" s="23"/>
      <c r="G37" s="13"/>
      <c r="H37" s="23"/>
      <c r="I37" s="13"/>
      <c r="J37" s="2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</row>
    <row r="38" spans="1:54">
      <c r="B38" s="13"/>
      <c r="D38" s="23"/>
      <c r="E38" s="13"/>
      <c r="F38" s="23"/>
      <c r="G38" s="13"/>
      <c r="H38" s="23"/>
      <c r="I38" s="13"/>
      <c r="J38" s="2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</row>
    <row r="39" spans="1:54">
      <c r="A39" s="13"/>
      <c r="B39" s="13"/>
      <c r="C39" s="13"/>
      <c r="D39" s="23"/>
      <c r="E39" s="13"/>
      <c r="F39" s="23"/>
      <c r="G39" s="13"/>
      <c r="H39" s="23"/>
      <c r="I39" s="13"/>
      <c r="J39" s="2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</row>
    <row r="40" spans="1:54">
      <c r="A40" s="13"/>
      <c r="B40" s="13"/>
      <c r="C40" s="13"/>
      <c r="D40" s="23"/>
      <c r="E40" s="13"/>
      <c r="F40" s="23"/>
      <c r="G40" s="13"/>
      <c r="H40" s="23"/>
      <c r="I40" s="13"/>
      <c r="J40" s="2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</row>
    <row r="41" spans="1:54">
      <c r="A41" s="13"/>
      <c r="B41" s="13"/>
      <c r="C41" s="13"/>
      <c r="D41" s="23"/>
      <c r="E41" s="13"/>
      <c r="F41" s="23"/>
      <c r="G41" s="13"/>
      <c r="H41" s="23"/>
      <c r="I41" s="13"/>
      <c r="J41" s="2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</row>
    <row r="42" spans="1:54">
      <c r="A42" s="13"/>
      <c r="B42" s="13"/>
      <c r="C42" s="13"/>
      <c r="D42" s="23"/>
      <c r="E42" s="13"/>
      <c r="F42" s="23"/>
      <c r="G42" s="13"/>
      <c r="H42" s="23"/>
      <c r="I42" s="13"/>
      <c r="J42" s="2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</row>
    <row r="43" spans="1:54">
      <c r="A43" s="13"/>
      <c r="B43" s="13"/>
      <c r="C43" s="13"/>
      <c r="D43" s="23"/>
      <c r="E43" s="13"/>
      <c r="F43" s="23"/>
      <c r="G43" s="13"/>
      <c r="H43" s="23"/>
      <c r="I43" s="13"/>
      <c r="J43" s="2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</row>
    <row r="44" spans="1:54">
      <c r="A44" s="13"/>
      <c r="B44" s="13"/>
      <c r="C44" s="13"/>
      <c r="D44" s="23"/>
      <c r="E44" s="13"/>
      <c r="F44" s="23"/>
      <c r="G44" s="13"/>
      <c r="H44" s="23"/>
      <c r="I44" s="13"/>
      <c r="J44" s="2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</row>
    <row r="45" spans="1:54">
      <c r="A45" s="13"/>
      <c r="B45" s="13"/>
      <c r="C45" s="13"/>
      <c r="D45" s="23"/>
      <c r="E45" s="13"/>
      <c r="F45" s="23"/>
      <c r="G45" s="13"/>
      <c r="H45" s="23"/>
      <c r="I45" s="13"/>
      <c r="J45" s="2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</row>
    <row r="46" spans="1:54">
      <c r="A46" s="13"/>
      <c r="B46" s="13"/>
      <c r="C46" s="13"/>
      <c r="D46" s="23"/>
      <c r="E46" s="13"/>
      <c r="F46" s="23"/>
      <c r="G46" s="13"/>
      <c r="H46" s="23"/>
      <c r="I46" s="13"/>
      <c r="J46" s="2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</row>
    <row r="47" spans="1:54">
      <c r="A47" s="13"/>
      <c r="B47" s="13"/>
      <c r="C47" s="13"/>
      <c r="D47" s="23"/>
      <c r="E47" s="13"/>
      <c r="F47" s="23"/>
      <c r="G47" s="13"/>
      <c r="H47" s="23"/>
      <c r="I47" s="13"/>
      <c r="J47" s="2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</row>
    <row r="48" spans="1:54">
      <c r="A48" s="13"/>
      <c r="B48" s="13"/>
      <c r="C48" s="13"/>
      <c r="D48" s="23"/>
      <c r="E48" s="13"/>
      <c r="F48" s="23"/>
      <c r="G48" s="13"/>
      <c r="H48" s="23"/>
      <c r="I48" s="13"/>
      <c r="J48" s="2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3"/>
    </row>
    <row r="49" spans="1:54">
      <c r="A49" s="13"/>
      <c r="B49" s="13"/>
      <c r="C49" s="13"/>
      <c r="D49" s="23"/>
      <c r="E49" s="13"/>
      <c r="F49" s="23"/>
      <c r="G49" s="13"/>
      <c r="H49" s="23"/>
      <c r="I49" s="13"/>
      <c r="J49" s="2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  <c r="BA49" s="13"/>
      <c r="BB49" s="13"/>
    </row>
    <row r="50" spans="1:54">
      <c r="A50" s="13"/>
      <c r="B50" s="13"/>
      <c r="C50" s="13"/>
      <c r="D50" s="23"/>
      <c r="E50" s="13"/>
      <c r="F50" s="23"/>
      <c r="G50" s="13"/>
      <c r="H50" s="23"/>
      <c r="I50" s="13"/>
      <c r="J50" s="2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</row>
    <row r="51" spans="1:54">
      <c r="A51" s="13"/>
      <c r="B51" s="13"/>
      <c r="C51" s="13"/>
      <c r="D51" s="23"/>
      <c r="E51" s="13"/>
      <c r="F51" s="23"/>
      <c r="G51" s="13"/>
      <c r="H51" s="23"/>
      <c r="I51" s="13"/>
      <c r="J51" s="2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  <c r="BA51" s="13"/>
      <c r="BB51" s="13"/>
    </row>
    <row r="52" spans="1:54">
      <c r="A52" s="13"/>
      <c r="B52" s="13"/>
      <c r="C52" s="13"/>
      <c r="D52" s="23"/>
      <c r="E52" s="13"/>
      <c r="F52" s="23"/>
      <c r="G52" s="13"/>
      <c r="H52" s="23"/>
      <c r="I52" s="13"/>
      <c r="J52" s="2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</row>
    <row r="53" spans="1:54">
      <c r="A53" s="13"/>
      <c r="B53" s="13"/>
      <c r="C53" s="13"/>
      <c r="D53" s="23"/>
      <c r="E53" s="13"/>
      <c r="F53" s="23"/>
      <c r="G53" s="13"/>
      <c r="H53" s="23"/>
      <c r="I53" s="13"/>
      <c r="J53" s="2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  <c r="BA53" s="13"/>
      <c r="BB53" s="13"/>
    </row>
    <row r="54" spans="1:54">
      <c r="A54" s="13"/>
      <c r="B54" s="13"/>
      <c r="C54" s="13"/>
      <c r="D54" s="23"/>
      <c r="E54" s="13"/>
      <c r="F54" s="23"/>
      <c r="G54" s="13"/>
      <c r="H54" s="23"/>
      <c r="I54" s="13"/>
      <c r="J54" s="2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  <c r="BB54" s="13"/>
    </row>
    <row r="55" spans="1:54">
      <c r="A55" s="13"/>
      <c r="B55" s="13"/>
      <c r="C55" s="13"/>
      <c r="D55" s="23"/>
      <c r="E55" s="13"/>
      <c r="F55" s="23"/>
      <c r="G55" s="13"/>
      <c r="H55" s="23"/>
      <c r="I55" s="13"/>
      <c r="J55" s="2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  <c r="BA55" s="13"/>
      <c r="BB55" s="13"/>
    </row>
    <row r="56" spans="1:54">
      <c r="A56" s="13"/>
      <c r="B56" s="13"/>
      <c r="C56" s="13"/>
      <c r="D56" s="23"/>
      <c r="E56" s="13"/>
      <c r="F56" s="23"/>
      <c r="G56" s="13"/>
      <c r="H56" s="23"/>
      <c r="I56" s="13"/>
      <c r="J56" s="2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/>
    </row>
    <row r="57" spans="1:54">
      <c r="A57" s="13"/>
      <c r="B57" s="13"/>
      <c r="C57" s="13"/>
      <c r="D57" s="23"/>
      <c r="E57" s="13"/>
      <c r="F57" s="23"/>
      <c r="G57" s="13"/>
      <c r="H57" s="23"/>
      <c r="I57" s="13"/>
      <c r="J57" s="2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13"/>
    </row>
    <row r="58" spans="1:54">
      <c r="A58" s="13"/>
      <c r="B58" s="13"/>
      <c r="C58" s="13"/>
      <c r="D58" s="23"/>
      <c r="E58" s="13"/>
      <c r="F58" s="23"/>
      <c r="G58" s="13"/>
      <c r="H58" s="23"/>
      <c r="I58" s="13"/>
      <c r="J58" s="2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</row>
    <row r="59" spans="1:54">
      <c r="A59" s="13"/>
      <c r="B59" s="13"/>
      <c r="C59" s="13"/>
      <c r="D59" s="23"/>
      <c r="E59" s="13"/>
      <c r="F59" s="23"/>
      <c r="G59" s="13"/>
      <c r="H59" s="23"/>
      <c r="I59" s="13"/>
      <c r="J59" s="2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  <c r="BA59" s="13"/>
      <c r="BB59" s="13"/>
    </row>
    <row r="60" spans="1:54">
      <c r="A60" s="13"/>
      <c r="B60" s="13"/>
      <c r="C60" s="13"/>
      <c r="D60" s="23"/>
      <c r="E60" s="13"/>
      <c r="F60" s="23"/>
      <c r="G60" s="13"/>
      <c r="H60" s="23"/>
      <c r="I60" s="13"/>
      <c r="J60" s="2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  <c r="BA60" s="13"/>
      <c r="BB60" s="13"/>
    </row>
    <row r="61" spans="1:54">
      <c r="A61" s="13"/>
      <c r="B61" s="13"/>
      <c r="C61" s="13"/>
      <c r="D61" s="23"/>
      <c r="E61" s="13"/>
      <c r="F61" s="23"/>
      <c r="G61" s="13"/>
      <c r="H61" s="23"/>
      <c r="I61" s="13"/>
      <c r="J61" s="2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  <c r="BA61" s="13"/>
      <c r="BB61" s="13"/>
    </row>
    <row r="62" spans="1:54">
      <c r="A62" s="13"/>
      <c r="B62" s="13"/>
      <c r="C62" s="13"/>
      <c r="D62" s="23"/>
      <c r="E62" s="13"/>
      <c r="F62" s="23"/>
      <c r="G62" s="13"/>
      <c r="H62" s="23"/>
      <c r="I62" s="13"/>
      <c r="J62" s="2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  <c r="BA62" s="13"/>
      <c r="BB62" s="13"/>
    </row>
    <row r="63" spans="1:54">
      <c r="A63" s="13"/>
      <c r="B63" s="13"/>
      <c r="C63" s="13"/>
      <c r="D63" s="23"/>
      <c r="E63" s="13"/>
      <c r="F63" s="23"/>
      <c r="G63" s="13"/>
      <c r="H63" s="23"/>
      <c r="I63" s="13"/>
      <c r="J63" s="2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  <c r="BA63" s="13"/>
      <c r="BB63" s="13"/>
    </row>
    <row r="64" spans="1:54">
      <c r="A64" s="13"/>
      <c r="B64" s="13"/>
      <c r="C64" s="13"/>
      <c r="D64" s="23"/>
      <c r="E64" s="13"/>
      <c r="F64" s="23"/>
      <c r="G64" s="13"/>
      <c r="H64" s="23"/>
      <c r="I64" s="13"/>
      <c r="J64" s="2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  <c r="BA64" s="13"/>
      <c r="BB64" s="13"/>
    </row>
    <row r="65" spans="1:54">
      <c r="A65" s="13"/>
      <c r="B65" s="13"/>
      <c r="C65" s="13"/>
      <c r="D65" s="23"/>
      <c r="E65" s="13"/>
      <c r="F65" s="23"/>
      <c r="G65" s="13"/>
      <c r="H65" s="23"/>
      <c r="I65" s="13"/>
      <c r="J65" s="2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3"/>
    </row>
    <row r="66" spans="1:54">
      <c r="A66" s="13"/>
      <c r="B66" s="13"/>
      <c r="C66" s="13"/>
      <c r="D66" s="23"/>
      <c r="E66" s="13"/>
      <c r="F66" s="23"/>
      <c r="G66" s="13"/>
      <c r="H66" s="23"/>
      <c r="I66" s="13"/>
      <c r="J66" s="2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  <c r="BA66" s="13"/>
      <c r="BB66" s="13"/>
    </row>
    <row r="67" spans="1:54">
      <c r="A67" s="13"/>
      <c r="B67" s="13"/>
      <c r="C67" s="13"/>
      <c r="D67" s="23"/>
      <c r="E67" s="13"/>
      <c r="F67" s="23"/>
      <c r="G67" s="13"/>
      <c r="H67" s="23"/>
      <c r="I67" s="13"/>
      <c r="J67" s="2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  <c r="BA67" s="13"/>
      <c r="BB67" s="13"/>
    </row>
    <row r="68" spans="1:54">
      <c r="A68" s="13"/>
      <c r="B68" s="13"/>
      <c r="C68" s="13"/>
      <c r="D68" s="23"/>
      <c r="E68" s="13"/>
      <c r="F68" s="23"/>
      <c r="G68" s="13"/>
      <c r="H68" s="23"/>
      <c r="I68" s="13"/>
      <c r="J68" s="2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  <c r="BA68" s="13"/>
      <c r="BB68" s="13"/>
    </row>
    <row r="69" spans="1:54">
      <c r="A69" s="13"/>
      <c r="B69" s="13"/>
      <c r="C69" s="13"/>
      <c r="D69" s="23"/>
      <c r="E69" s="13"/>
      <c r="F69" s="23"/>
      <c r="G69" s="13"/>
      <c r="H69" s="23"/>
      <c r="I69" s="13"/>
      <c r="J69" s="2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  <c r="BA69" s="13"/>
      <c r="BB69" s="13"/>
    </row>
    <row r="70" spans="1:54">
      <c r="A70" s="13"/>
      <c r="B70" s="13"/>
      <c r="C70" s="13"/>
      <c r="D70" s="23"/>
      <c r="E70" s="13"/>
      <c r="F70" s="23"/>
      <c r="G70" s="13"/>
      <c r="H70" s="23"/>
      <c r="I70" s="13"/>
      <c r="J70" s="2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  <c r="BA70" s="13"/>
      <c r="BB70" s="13"/>
    </row>
    <row r="71" spans="1:54">
      <c r="A71" s="13"/>
      <c r="B71" s="13"/>
      <c r="C71" s="13"/>
      <c r="D71" s="23"/>
      <c r="E71" s="13"/>
      <c r="F71" s="23"/>
      <c r="G71" s="13"/>
      <c r="H71" s="23"/>
      <c r="I71" s="13"/>
      <c r="J71" s="2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  <c r="BA71" s="13"/>
      <c r="BB71" s="13"/>
    </row>
    <row r="72" spans="1:54">
      <c r="A72" s="13"/>
      <c r="B72" s="13"/>
      <c r="C72" s="13"/>
      <c r="D72" s="23"/>
      <c r="E72" s="13"/>
      <c r="F72" s="23"/>
      <c r="G72" s="13"/>
      <c r="H72" s="23"/>
      <c r="I72" s="13"/>
      <c r="J72" s="2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  <c r="BA72" s="13"/>
      <c r="BB72" s="13"/>
    </row>
    <row r="73" spans="1:54">
      <c r="A73" s="13"/>
      <c r="B73" s="13"/>
      <c r="C73" s="13"/>
      <c r="D73" s="23"/>
      <c r="E73" s="13"/>
      <c r="F73" s="23"/>
      <c r="G73" s="13"/>
      <c r="H73" s="23"/>
      <c r="I73" s="13"/>
      <c r="J73" s="2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  <c r="BA73" s="13"/>
      <c r="BB73" s="13"/>
    </row>
    <row r="74" spans="1:54">
      <c r="A74" s="13"/>
      <c r="B74" s="13"/>
      <c r="C74" s="13"/>
      <c r="D74" s="23"/>
      <c r="E74" s="13"/>
      <c r="F74" s="23"/>
      <c r="G74" s="13"/>
      <c r="H74" s="23"/>
      <c r="I74" s="13"/>
      <c r="J74" s="2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  <c r="BA74" s="13"/>
      <c r="BB74" s="13"/>
    </row>
    <row r="75" spans="1:54">
      <c r="A75" s="13"/>
      <c r="B75" s="13"/>
      <c r="C75" s="13"/>
      <c r="D75" s="23"/>
      <c r="E75" s="13"/>
      <c r="F75" s="23"/>
      <c r="G75" s="13"/>
      <c r="H75" s="23"/>
      <c r="I75" s="13"/>
      <c r="J75" s="2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  <c r="BA75" s="13"/>
      <c r="BB75" s="13"/>
    </row>
    <row r="76" spans="1:54">
      <c r="A76" s="13"/>
      <c r="B76" s="13"/>
      <c r="C76" s="13"/>
      <c r="D76" s="23"/>
      <c r="E76" s="13"/>
      <c r="F76" s="23"/>
      <c r="G76" s="13"/>
      <c r="H76" s="23"/>
      <c r="I76" s="13"/>
      <c r="J76" s="2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  <c r="BA76" s="13"/>
      <c r="BB76" s="13"/>
    </row>
    <row r="77" spans="1:54">
      <c r="A77" s="13"/>
      <c r="B77" s="13"/>
      <c r="C77" s="13"/>
      <c r="D77" s="23"/>
      <c r="E77" s="13"/>
      <c r="F77" s="23"/>
      <c r="G77" s="13"/>
      <c r="H77" s="23"/>
      <c r="I77" s="13"/>
      <c r="J77" s="2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  <c r="BA77" s="13"/>
      <c r="BB77" s="13"/>
    </row>
    <row r="78" spans="1:54">
      <c r="A78" s="13"/>
      <c r="B78" s="13"/>
      <c r="C78" s="13"/>
      <c r="D78" s="23"/>
      <c r="E78" s="13"/>
      <c r="F78" s="23"/>
      <c r="G78" s="13"/>
      <c r="H78" s="23"/>
      <c r="I78" s="13"/>
      <c r="J78" s="2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  <c r="BA78" s="13"/>
      <c r="BB78" s="13"/>
    </row>
    <row r="79" spans="1:54">
      <c r="A79" s="13"/>
      <c r="B79" s="13"/>
      <c r="C79" s="13"/>
      <c r="D79" s="23"/>
      <c r="E79" s="13"/>
      <c r="F79" s="23"/>
      <c r="G79" s="13"/>
      <c r="H79" s="23"/>
      <c r="I79" s="13"/>
      <c r="J79" s="2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  <c r="BA79" s="13"/>
      <c r="BB79" s="13"/>
    </row>
    <row r="80" spans="1:54">
      <c r="A80" s="13"/>
      <c r="B80" s="13"/>
      <c r="C80" s="13"/>
      <c r="D80" s="23"/>
      <c r="E80" s="13"/>
      <c r="F80" s="23"/>
      <c r="G80" s="13"/>
      <c r="H80" s="23"/>
      <c r="I80" s="13"/>
      <c r="J80" s="2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  <c r="BA80" s="13"/>
      <c r="BB80" s="13"/>
    </row>
    <row r="81" spans="1:54">
      <c r="A81" s="13"/>
      <c r="B81" s="13"/>
      <c r="C81" s="13"/>
      <c r="D81" s="23"/>
      <c r="E81" s="13"/>
      <c r="F81" s="23"/>
      <c r="G81" s="13"/>
      <c r="H81" s="23"/>
      <c r="I81" s="13"/>
      <c r="J81" s="2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  <c r="BA81" s="13"/>
      <c r="BB81" s="13"/>
    </row>
    <row r="82" spans="1:54">
      <c r="A82" s="13"/>
      <c r="B82" s="13"/>
      <c r="C82" s="13"/>
      <c r="D82" s="23"/>
      <c r="E82" s="13"/>
      <c r="F82" s="23"/>
      <c r="G82" s="13"/>
      <c r="H82" s="23"/>
      <c r="I82" s="13"/>
      <c r="J82" s="2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  <c r="BA82" s="13"/>
      <c r="BB82" s="13"/>
    </row>
    <row r="83" spans="1:54">
      <c r="A83" s="13"/>
      <c r="B83" s="13"/>
      <c r="C83" s="13"/>
      <c r="D83" s="23"/>
      <c r="E83" s="13"/>
      <c r="F83" s="23"/>
      <c r="G83" s="13"/>
      <c r="H83" s="23"/>
      <c r="I83" s="13"/>
      <c r="J83" s="2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  <c r="BA83" s="13"/>
      <c r="BB83" s="13"/>
    </row>
    <row r="84" spans="1:54">
      <c r="A84" s="13"/>
      <c r="B84" s="13"/>
      <c r="C84" s="13"/>
      <c r="D84" s="23"/>
      <c r="E84" s="13"/>
      <c r="F84" s="23"/>
      <c r="G84" s="13"/>
      <c r="H84" s="23"/>
      <c r="I84" s="13"/>
      <c r="J84" s="2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  <c r="BA84" s="13"/>
      <c r="BB84" s="13"/>
    </row>
    <row r="85" spans="1:54">
      <c r="A85" s="13"/>
      <c r="B85" s="13"/>
      <c r="C85" s="13"/>
      <c r="D85" s="23"/>
      <c r="E85" s="13"/>
      <c r="F85" s="23"/>
      <c r="G85" s="13"/>
      <c r="H85" s="23"/>
      <c r="I85" s="13"/>
      <c r="J85" s="2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  <c r="BA85" s="13"/>
      <c r="BB85" s="13"/>
    </row>
    <row r="86" spans="1:54">
      <c r="A86" s="13"/>
      <c r="B86" s="13"/>
      <c r="C86" s="13"/>
      <c r="D86" s="23"/>
      <c r="E86" s="13"/>
      <c r="F86" s="23"/>
      <c r="G86" s="13"/>
      <c r="H86" s="23"/>
      <c r="I86" s="13"/>
      <c r="J86" s="2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  <c r="BA86" s="13"/>
      <c r="BB86" s="13"/>
    </row>
    <row r="87" spans="1:54">
      <c r="A87" s="13"/>
      <c r="B87" s="13"/>
      <c r="C87" s="13"/>
      <c r="D87" s="23"/>
      <c r="E87" s="13"/>
      <c r="F87" s="23"/>
      <c r="G87" s="13"/>
      <c r="H87" s="23"/>
      <c r="I87" s="13"/>
      <c r="J87" s="2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  <c r="BA87" s="13"/>
      <c r="BB87" s="13"/>
    </row>
    <row r="88" spans="1:54">
      <c r="A88" s="13"/>
      <c r="B88" s="13"/>
      <c r="C88" s="13"/>
      <c r="D88" s="23"/>
      <c r="E88" s="13"/>
      <c r="F88" s="23"/>
      <c r="G88" s="13"/>
      <c r="H88" s="23"/>
      <c r="I88" s="13"/>
      <c r="J88" s="2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  <c r="BA88" s="13"/>
      <c r="BB88" s="13"/>
    </row>
    <row r="89" spans="1:54">
      <c r="A89" s="13"/>
      <c r="B89" s="13"/>
      <c r="C89" s="13"/>
      <c r="D89" s="23"/>
      <c r="E89" s="13"/>
      <c r="F89" s="23"/>
      <c r="G89" s="13"/>
      <c r="H89" s="23"/>
      <c r="I89" s="13"/>
      <c r="J89" s="2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  <c r="BA89" s="13"/>
      <c r="BB89" s="13"/>
    </row>
    <row r="90" spans="1:54">
      <c r="A90" s="13"/>
      <c r="B90" s="13"/>
      <c r="C90" s="13"/>
      <c r="D90" s="23"/>
      <c r="E90" s="13"/>
      <c r="F90" s="23"/>
      <c r="G90" s="13"/>
      <c r="H90" s="23"/>
      <c r="I90" s="13"/>
      <c r="J90" s="2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  <c r="BA90" s="13"/>
      <c r="BB90" s="13"/>
    </row>
    <row r="91" spans="1:54">
      <c r="A91" s="13"/>
      <c r="B91" s="13"/>
      <c r="C91" s="13"/>
      <c r="D91" s="23"/>
      <c r="E91" s="13"/>
      <c r="F91" s="23"/>
      <c r="G91" s="13"/>
      <c r="H91" s="23"/>
      <c r="I91" s="13"/>
      <c r="J91" s="2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  <c r="BA91" s="13"/>
      <c r="BB91" s="13"/>
    </row>
    <row r="92" spans="1:54">
      <c r="A92" s="13"/>
      <c r="B92" s="13"/>
      <c r="C92" s="13"/>
      <c r="D92" s="23"/>
      <c r="E92" s="13"/>
      <c r="F92" s="23"/>
      <c r="G92" s="13"/>
      <c r="H92" s="23"/>
      <c r="I92" s="13"/>
      <c r="J92" s="2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3"/>
      <c r="BA92" s="13"/>
      <c r="BB92" s="13"/>
    </row>
    <row r="93" spans="1:54">
      <c r="A93" s="13"/>
      <c r="B93" s="13"/>
      <c r="C93" s="13"/>
      <c r="D93" s="23"/>
      <c r="E93" s="13"/>
      <c r="F93" s="23"/>
      <c r="G93" s="13"/>
      <c r="H93" s="23"/>
      <c r="I93" s="13"/>
      <c r="J93" s="2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3"/>
      <c r="BA93" s="13"/>
      <c r="BB93" s="13"/>
    </row>
    <row r="94" spans="1:54">
      <c r="A94" s="13"/>
      <c r="B94" s="13"/>
      <c r="C94" s="13"/>
      <c r="D94" s="23"/>
      <c r="E94" s="13"/>
      <c r="F94" s="23"/>
      <c r="G94" s="13"/>
      <c r="H94" s="23"/>
      <c r="I94" s="13"/>
      <c r="J94" s="2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  <c r="AY94" s="13"/>
      <c r="AZ94" s="13"/>
      <c r="BA94" s="13"/>
      <c r="BB94" s="13"/>
    </row>
    <row r="95" spans="1:54">
      <c r="A95" s="13"/>
      <c r="B95" s="13"/>
      <c r="C95" s="13"/>
      <c r="D95" s="23"/>
      <c r="E95" s="13"/>
      <c r="F95" s="23"/>
      <c r="G95" s="13"/>
      <c r="H95" s="23"/>
      <c r="I95" s="13"/>
      <c r="J95" s="2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  <c r="BA95" s="13"/>
      <c r="BB95" s="13"/>
    </row>
    <row r="96" spans="1:54">
      <c r="A96" s="13"/>
      <c r="B96" s="13"/>
      <c r="C96" s="13"/>
      <c r="D96" s="23"/>
      <c r="E96" s="13"/>
      <c r="F96" s="23"/>
      <c r="G96" s="13"/>
      <c r="H96" s="23"/>
      <c r="I96" s="13"/>
      <c r="J96" s="2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  <c r="AY96" s="13"/>
      <c r="AZ96" s="13"/>
      <c r="BA96" s="13"/>
      <c r="BB96" s="13"/>
    </row>
    <row r="97" spans="1:54">
      <c r="A97" s="13"/>
      <c r="B97" s="13"/>
      <c r="C97" s="13"/>
      <c r="D97" s="23"/>
      <c r="E97" s="13"/>
      <c r="F97" s="23"/>
      <c r="G97" s="13"/>
      <c r="H97" s="23"/>
      <c r="I97" s="13"/>
      <c r="J97" s="2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3"/>
    </row>
    <row r="98" spans="1:54">
      <c r="A98" s="13"/>
      <c r="B98" s="13"/>
      <c r="C98" s="13"/>
      <c r="D98" s="23"/>
      <c r="E98" s="13"/>
      <c r="F98" s="23"/>
      <c r="G98" s="13"/>
      <c r="H98" s="23"/>
      <c r="I98" s="13"/>
      <c r="J98" s="2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  <c r="AY98" s="13"/>
      <c r="AZ98" s="13"/>
      <c r="BA98" s="13"/>
      <c r="BB98" s="13"/>
    </row>
    <row r="99" spans="1:54">
      <c r="A99" s="13"/>
      <c r="B99" s="13"/>
      <c r="C99" s="13"/>
      <c r="D99" s="23"/>
      <c r="E99" s="13"/>
      <c r="F99" s="23"/>
      <c r="G99" s="13"/>
      <c r="H99" s="23"/>
      <c r="I99" s="13"/>
      <c r="J99" s="2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3"/>
      <c r="BA99" s="13"/>
      <c r="BB99" s="13"/>
    </row>
    <row r="100" spans="1:54">
      <c r="A100" s="13"/>
      <c r="B100" s="13"/>
      <c r="C100" s="13"/>
      <c r="D100" s="23"/>
      <c r="E100" s="13"/>
      <c r="F100" s="23"/>
      <c r="G100" s="13"/>
      <c r="H100" s="23"/>
      <c r="I100" s="13"/>
      <c r="J100" s="2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  <c r="BA100" s="13"/>
      <c r="BB100" s="13"/>
    </row>
    <row r="101" spans="1:54">
      <c r="A101" s="13"/>
      <c r="B101" s="13"/>
      <c r="C101" s="13"/>
      <c r="D101" s="23"/>
      <c r="E101" s="13"/>
      <c r="F101" s="23"/>
      <c r="G101" s="13"/>
      <c r="H101" s="23"/>
      <c r="I101" s="13"/>
      <c r="J101" s="2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  <c r="BA101" s="13"/>
      <c r="BB101" s="13"/>
    </row>
    <row r="102" spans="1:54">
      <c r="A102" s="13"/>
      <c r="B102" s="13"/>
      <c r="C102" s="13"/>
      <c r="D102" s="23"/>
      <c r="E102" s="13"/>
      <c r="F102" s="23"/>
      <c r="G102" s="13"/>
      <c r="H102" s="23"/>
      <c r="I102" s="13"/>
      <c r="J102" s="2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  <c r="BA102" s="13"/>
      <c r="BB102" s="13"/>
    </row>
    <row r="103" spans="1:54">
      <c r="A103" s="13"/>
      <c r="B103" s="13"/>
      <c r="C103" s="13"/>
      <c r="D103" s="23"/>
      <c r="E103" s="13"/>
      <c r="F103" s="23"/>
      <c r="G103" s="13"/>
      <c r="H103" s="23"/>
      <c r="I103" s="13"/>
      <c r="J103" s="2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  <c r="AY103" s="13"/>
      <c r="AZ103" s="13"/>
      <c r="BA103" s="13"/>
      <c r="BB103" s="13"/>
    </row>
    <row r="104" spans="1:54">
      <c r="A104" s="13"/>
      <c r="B104" s="13"/>
      <c r="C104" s="13"/>
      <c r="D104" s="23"/>
      <c r="E104" s="13"/>
      <c r="F104" s="23"/>
      <c r="G104" s="13"/>
      <c r="H104" s="23"/>
      <c r="I104" s="13"/>
      <c r="J104" s="2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  <c r="AY104" s="13"/>
      <c r="AZ104" s="13"/>
      <c r="BA104" s="13"/>
      <c r="BB104" s="13"/>
    </row>
    <row r="105" spans="1:54">
      <c r="A105" s="13"/>
      <c r="B105" s="13"/>
      <c r="C105" s="13"/>
      <c r="D105" s="23"/>
      <c r="E105" s="13"/>
      <c r="F105" s="23"/>
      <c r="G105" s="13"/>
      <c r="H105" s="23"/>
      <c r="I105" s="13"/>
      <c r="J105" s="2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  <c r="AY105" s="13"/>
      <c r="AZ105" s="13"/>
      <c r="BA105" s="13"/>
      <c r="BB105" s="13"/>
    </row>
    <row r="106" spans="1:54">
      <c r="A106" s="13"/>
      <c r="B106" s="13"/>
      <c r="C106" s="13"/>
      <c r="D106" s="23"/>
      <c r="E106" s="13"/>
      <c r="F106" s="23"/>
      <c r="G106" s="13"/>
      <c r="H106" s="23"/>
      <c r="I106" s="13"/>
      <c r="J106" s="2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  <c r="AY106" s="13"/>
      <c r="AZ106" s="13"/>
      <c r="BA106" s="13"/>
      <c r="BB106" s="13"/>
    </row>
    <row r="107" spans="1:54">
      <c r="A107" s="13"/>
      <c r="B107" s="13"/>
      <c r="C107" s="13"/>
      <c r="D107" s="23"/>
      <c r="E107" s="13"/>
      <c r="F107" s="23"/>
      <c r="G107" s="13"/>
      <c r="H107" s="23"/>
      <c r="I107" s="13"/>
      <c r="J107" s="2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  <c r="AY107" s="13"/>
      <c r="AZ107" s="13"/>
      <c r="BA107" s="13"/>
      <c r="BB107" s="13"/>
    </row>
    <row r="108" spans="1:54">
      <c r="A108" s="13"/>
      <c r="B108" s="13"/>
      <c r="C108" s="13"/>
      <c r="D108" s="23"/>
      <c r="E108" s="13"/>
      <c r="F108" s="23"/>
      <c r="G108" s="13"/>
      <c r="H108" s="23"/>
      <c r="I108" s="13"/>
      <c r="J108" s="2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  <c r="AY108" s="13"/>
      <c r="AZ108" s="13"/>
      <c r="BA108" s="13"/>
      <c r="BB108" s="13"/>
    </row>
    <row r="109" spans="1:54">
      <c r="A109" s="13"/>
      <c r="B109" s="13"/>
      <c r="C109" s="13"/>
      <c r="D109" s="23"/>
      <c r="E109" s="13"/>
      <c r="F109" s="23"/>
      <c r="G109" s="13"/>
      <c r="H109" s="23"/>
      <c r="I109" s="13"/>
      <c r="J109" s="2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  <c r="AY109" s="13"/>
      <c r="AZ109" s="13"/>
      <c r="BA109" s="13"/>
      <c r="BB109" s="13"/>
    </row>
    <row r="110" spans="1:54">
      <c r="A110" s="13"/>
      <c r="B110" s="13"/>
      <c r="C110" s="13"/>
      <c r="D110" s="23"/>
      <c r="E110" s="13"/>
      <c r="F110" s="23"/>
      <c r="G110" s="13"/>
      <c r="H110" s="23"/>
      <c r="I110" s="13"/>
      <c r="J110" s="2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3"/>
      <c r="AK110" s="13"/>
      <c r="AL110" s="13"/>
      <c r="AM110" s="13"/>
      <c r="AN110" s="13"/>
      <c r="AO110" s="13"/>
      <c r="AP110" s="13"/>
      <c r="AQ110" s="13"/>
      <c r="AR110" s="13"/>
      <c r="AS110" s="13"/>
      <c r="AT110" s="13"/>
      <c r="AU110" s="13"/>
      <c r="AV110" s="13"/>
      <c r="AW110" s="13"/>
      <c r="AX110" s="13"/>
      <c r="AY110" s="13"/>
      <c r="AZ110" s="13"/>
      <c r="BA110" s="13"/>
      <c r="BB110" s="13"/>
    </row>
    <row r="111" spans="1:54">
      <c r="A111" s="13"/>
      <c r="B111" s="13"/>
      <c r="C111" s="13"/>
      <c r="D111" s="23"/>
      <c r="E111" s="13"/>
      <c r="F111" s="23"/>
      <c r="G111" s="13"/>
      <c r="H111" s="23"/>
      <c r="I111" s="13"/>
      <c r="J111" s="2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J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  <c r="AX111" s="13"/>
      <c r="AY111" s="13"/>
      <c r="AZ111" s="13"/>
      <c r="BA111" s="13"/>
      <c r="BB111" s="13"/>
    </row>
    <row r="112" spans="1:54">
      <c r="A112" s="13"/>
      <c r="B112" s="13"/>
      <c r="C112" s="13"/>
      <c r="D112" s="23"/>
      <c r="E112" s="13"/>
      <c r="F112" s="23"/>
      <c r="G112" s="13"/>
      <c r="H112" s="23"/>
      <c r="I112" s="13"/>
      <c r="J112" s="2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J112" s="13"/>
      <c r="AK112" s="13"/>
      <c r="AL112" s="13"/>
      <c r="AM112" s="13"/>
      <c r="AN112" s="13"/>
      <c r="AO112" s="13"/>
      <c r="AP112" s="13"/>
      <c r="AQ112" s="13"/>
      <c r="AR112" s="13"/>
      <c r="AS112" s="13"/>
      <c r="AT112" s="13"/>
      <c r="AU112" s="13"/>
      <c r="AV112" s="13"/>
      <c r="AW112" s="13"/>
      <c r="AX112" s="13"/>
      <c r="AY112" s="13"/>
      <c r="AZ112" s="13"/>
      <c r="BA112" s="13"/>
      <c r="BB112" s="13"/>
    </row>
    <row r="113" spans="1:54">
      <c r="A113" s="13"/>
      <c r="B113" s="13"/>
      <c r="C113" s="13"/>
      <c r="D113" s="23"/>
      <c r="E113" s="13"/>
      <c r="F113" s="23"/>
      <c r="G113" s="13"/>
      <c r="H113" s="23"/>
      <c r="I113" s="13"/>
      <c r="J113" s="2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13"/>
      <c r="AH113" s="13"/>
      <c r="AI113" s="13"/>
      <c r="AJ113" s="13"/>
      <c r="AK113" s="13"/>
      <c r="AL113" s="13"/>
      <c r="AM113" s="13"/>
      <c r="AN113" s="13"/>
      <c r="AO113" s="13"/>
      <c r="AP113" s="13"/>
      <c r="AQ113" s="13"/>
      <c r="AR113" s="13"/>
      <c r="AS113" s="13"/>
      <c r="AT113" s="13"/>
      <c r="AU113" s="13"/>
      <c r="AV113" s="13"/>
      <c r="AW113" s="13"/>
      <c r="AX113" s="13"/>
      <c r="AY113" s="13"/>
      <c r="AZ113" s="13"/>
      <c r="BA113" s="13"/>
      <c r="BB113" s="13"/>
    </row>
    <row r="114" spans="1:54">
      <c r="A114" s="13"/>
      <c r="B114" s="13"/>
      <c r="C114" s="13"/>
      <c r="D114" s="23"/>
      <c r="E114" s="13"/>
      <c r="F114" s="23"/>
      <c r="G114" s="13"/>
      <c r="H114" s="23"/>
      <c r="I114" s="13"/>
      <c r="J114" s="2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  <c r="AJ114" s="13"/>
      <c r="AK114" s="13"/>
      <c r="AL114" s="13"/>
      <c r="AM114" s="13"/>
      <c r="AN114" s="13"/>
      <c r="AO114" s="13"/>
      <c r="AP114" s="13"/>
      <c r="AQ114" s="13"/>
      <c r="AR114" s="13"/>
      <c r="AS114" s="13"/>
      <c r="AT114" s="13"/>
      <c r="AU114" s="13"/>
      <c r="AV114" s="13"/>
      <c r="AW114" s="13"/>
      <c r="AX114" s="13"/>
      <c r="AY114" s="13"/>
      <c r="AZ114" s="13"/>
      <c r="BA114" s="13"/>
      <c r="BB114" s="13"/>
    </row>
    <row r="115" spans="1:54">
      <c r="A115" s="13"/>
      <c r="B115" s="13"/>
      <c r="C115" s="13"/>
      <c r="D115" s="23"/>
      <c r="E115" s="13"/>
      <c r="F115" s="23"/>
      <c r="G115" s="13"/>
      <c r="H115" s="23"/>
      <c r="I115" s="13"/>
      <c r="J115" s="2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F115" s="13"/>
      <c r="AG115" s="13"/>
      <c r="AH115" s="13"/>
      <c r="AI115" s="13"/>
      <c r="AJ115" s="13"/>
      <c r="AK115" s="13"/>
      <c r="AL115" s="13"/>
      <c r="AM115" s="13"/>
      <c r="AN115" s="13"/>
      <c r="AO115" s="13"/>
      <c r="AP115" s="13"/>
      <c r="AQ115" s="13"/>
      <c r="AR115" s="13"/>
      <c r="AS115" s="13"/>
      <c r="AT115" s="13"/>
      <c r="AU115" s="13"/>
      <c r="AV115" s="13"/>
      <c r="AW115" s="13"/>
      <c r="AX115" s="13"/>
      <c r="AY115" s="13"/>
      <c r="AZ115" s="13"/>
      <c r="BA115" s="13"/>
      <c r="BB115" s="13"/>
    </row>
    <row r="116" spans="1:54">
      <c r="A116" s="13"/>
      <c r="B116" s="13"/>
      <c r="C116" s="13"/>
      <c r="D116" s="23"/>
      <c r="E116" s="13"/>
      <c r="F116" s="23"/>
      <c r="G116" s="13"/>
      <c r="H116" s="23"/>
      <c r="I116" s="13"/>
      <c r="J116" s="2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F116" s="13"/>
      <c r="AG116" s="13"/>
      <c r="AH116" s="13"/>
      <c r="AI116" s="13"/>
      <c r="AJ116" s="13"/>
      <c r="AK116" s="13"/>
      <c r="AL116" s="13"/>
      <c r="AM116" s="13"/>
      <c r="AN116" s="13"/>
      <c r="AO116" s="13"/>
      <c r="AP116" s="13"/>
      <c r="AQ116" s="13"/>
      <c r="AR116" s="13"/>
      <c r="AS116" s="13"/>
      <c r="AT116" s="13"/>
      <c r="AU116" s="13"/>
      <c r="AV116" s="13"/>
      <c r="AW116" s="13"/>
      <c r="AX116" s="13"/>
      <c r="AY116" s="13"/>
      <c r="AZ116" s="13"/>
      <c r="BA116" s="13"/>
      <c r="BB116" s="13"/>
    </row>
    <row r="117" spans="1:54">
      <c r="A117" s="13"/>
      <c r="B117" s="13"/>
      <c r="C117" s="13"/>
      <c r="D117" s="23"/>
      <c r="E117" s="13"/>
      <c r="F117" s="23"/>
      <c r="G117" s="13"/>
      <c r="H117" s="23"/>
      <c r="I117" s="13"/>
      <c r="J117" s="2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F117" s="13"/>
      <c r="AG117" s="13"/>
      <c r="AH117" s="13"/>
      <c r="AI117" s="13"/>
      <c r="AJ117" s="13"/>
      <c r="AK117" s="13"/>
      <c r="AL117" s="13"/>
      <c r="AM117" s="13"/>
      <c r="AN117" s="13"/>
      <c r="AO117" s="13"/>
      <c r="AP117" s="13"/>
      <c r="AQ117" s="13"/>
      <c r="AR117" s="13"/>
      <c r="AS117" s="13"/>
      <c r="AT117" s="13"/>
      <c r="AU117" s="13"/>
      <c r="AV117" s="13"/>
      <c r="AW117" s="13"/>
      <c r="AX117" s="13"/>
      <c r="AY117" s="13"/>
      <c r="AZ117" s="13"/>
      <c r="BA117" s="13"/>
      <c r="BB117" s="13"/>
    </row>
    <row r="118" spans="1:54">
      <c r="A118" s="13"/>
      <c r="B118" s="13"/>
      <c r="C118" s="13"/>
      <c r="D118" s="23"/>
      <c r="E118" s="13"/>
      <c r="F118" s="23"/>
      <c r="G118" s="13"/>
      <c r="H118" s="23"/>
      <c r="I118" s="13"/>
      <c r="J118" s="2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F118" s="13"/>
      <c r="AG118" s="13"/>
      <c r="AH118" s="13"/>
      <c r="AI118" s="13"/>
      <c r="AJ118" s="13"/>
      <c r="AK118" s="13"/>
      <c r="AL118" s="13"/>
      <c r="AM118" s="13"/>
      <c r="AN118" s="13"/>
      <c r="AO118" s="13"/>
      <c r="AP118" s="13"/>
      <c r="AQ118" s="13"/>
      <c r="AR118" s="13"/>
      <c r="AS118" s="13"/>
      <c r="AT118" s="13"/>
      <c r="AU118" s="13"/>
      <c r="AV118" s="13"/>
      <c r="AW118" s="13"/>
      <c r="AX118" s="13"/>
      <c r="AY118" s="13"/>
      <c r="AZ118" s="13"/>
      <c r="BA118" s="13"/>
      <c r="BB118" s="13"/>
    </row>
    <row r="119" spans="1:54">
      <c r="A119" s="13"/>
      <c r="B119" s="13"/>
      <c r="C119" s="13"/>
      <c r="D119" s="23"/>
      <c r="E119" s="13"/>
      <c r="F119" s="23"/>
      <c r="G119" s="13"/>
      <c r="H119" s="23"/>
      <c r="I119" s="13"/>
      <c r="J119" s="2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F119" s="13"/>
      <c r="AG119" s="13"/>
      <c r="AH119" s="13"/>
      <c r="AI119" s="13"/>
      <c r="AJ119" s="13"/>
      <c r="AK119" s="13"/>
      <c r="AL119" s="13"/>
      <c r="AM119" s="13"/>
      <c r="AN119" s="13"/>
      <c r="AO119" s="13"/>
      <c r="AP119" s="13"/>
      <c r="AQ119" s="13"/>
      <c r="AR119" s="13"/>
      <c r="AS119" s="13"/>
      <c r="AT119" s="13"/>
      <c r="AU119" s="13"/>
      <c r="AV119" s="13"/>
      <c r="AW119" s="13"/>
      <c r="AX119" s="13"/>
      <c r="AY119" s="13"/>
      <c r="AZ119" s="13"/>
      <c r="BA119" s="13"/>
      <c r="BB119" s="13"/>
    </row>
    <row r="120" spans="1:54">
      <c r="A120" s="13"/>
      <c r="B120" s="13"/>
      <c r="C120" s="13"/>
      <c r="D120" s="23"/>
      <c r="E120" s="13"/>
      <c r="F120" s="23"/>
      <c r="G120" s="13"/>
      <c r="H120" s="23"/>
      <c r="I120" s="13"/>
      <c r="J120" s="2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F120" s="13"/>
      <c r="AG120" s="13"/>
      <c r="AH120" s="13"/>
      <c r="AI120" s="13"/>
      <c r="AJ120" s="13"/>
      <c r="AK120" s="13"/>
      <c r="AL120" s="13"/>
      <c r="AM120" s="13"/>
      <c r="AN120" s="13"/>
      <c r="AO120" s="13"/>
      <c r="AP120" s="13"/>
      <c r="AQ120" s="13"/>
      <c r="AR120" s="13"/>
      <c r="AS120" s="13"/>
      <c r="AT120" s="13"/>
      <c r="AU120" s="13"/>
      <c r="AV120" s="13"/>
      <c r="AW120" s="13"/>
      <c r="AX120" s="13"/>
      <c r="AY120" s="13"/>
      <c r="AZ120" s="13"/>
      <c r="BA120" s="13"/>
      <c r="BB120" s="13"/>
    </row>
    <row r="121" spans="1:54">
      <c r="A121" s="13"/>
      <c r="B121" s="13"/>
      <c r="C121" s="13"/>
      <c r="D121" s="23"/>
      <c r="E121" s="13"/>
      <c r="F121" s="23"/>
      <c r="G121" s="13"/>
      <c r="H121" s="23"/>
      <c r="I121" s="13"/>
      <c r="J121" s="2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F121" s="13"/>
      <c r="AG121" s="13"/>
      <c r="AH121" s="13"/>
      <c r="AI121" s="13"/>
      <c r="AJ121" s="13"/>
      <c r="AK121" s="13"/>
      <c r="AL121" s="13"/>
      <c r="AM121" s="13"/>
      <c r="AN121" s="13"/>
      <c r="AO121" s="13"/>
      <c r="AP121" s="13"/>
      <c r="AQ121" s="13"/>
      <c r="AR121" s="13"/>
      <c r="AS121" s="13"/>
      <c r="AT121" s="13"/>
      <c r="AU121" s="13"/>
      <c r="AV121" s="13"/>
      <c r="AW121" s="13"/>
      <c r="AX121" s="13"/>
      <c r="AY121" s="13"/>
      <c r="AZ121" s="13"/>
      <c r="BA121" s="13"/>
      <c r="BB121" s="13"/>
    </row>
    <row r="122" spans="1:54">
      <c r="A122" s="13"/>
      <c r="B122" s="13"/>
      <c r="C122" s="13"/>
      <c r="D122" s="23"/>
      <c r="E122" s="13"/>
      <c r="F122" s="23"/>
      <c r="G122" s="13"/>
      <c r="H122" s="23"/>
      <c r="I122" s="13"/>
      <c r="J122" s="2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F122" s="13"/>
      <c r="AG122" s="13"/>
      <c r="AH122" s="13"/>
      <c r="AI122" s="13"/>
      <c r="AJ122" s="13"/>
      <c r="AK122" s="13"/>
      <c r="AL122" s="13"/>
      <c r="AM122" s="13"/>
      <c r="AN122" s="13"/>
      <c r="AO122" s="13"/>
      <c r="AP122" s="13"/>
      <c r="AQ122" s="13"/>
      <c r="AR122" s="13"/>
      <c r="AS122" s="13"/>
      <c r="AT122" s="13"/>
      <c r="AU122" s="13"/>
      <c r="AV122" s="13"/>
      <c r="AW122" s="13"/>
      <c r="AX122" s="13"/>
      <c r="AY122" s="13"/>
      <c r="AZ122" s="13"/>
      <c r="BA122" s="13"/>
      <c r="BB122" s="13"/>
    </row>
    <row r="123" spans="1:54">
      <c r="A123" s="13"/>
      <c r="B123" s="13"/>
      <c r="C123" s="13"/>
      <c r="D123" s="23"/>
      <c r="E123" s="13"/>
      <c r="F123" s="23"/>
      <c r="G123" s="13"/>
      <c r="H123" s="23"/>
      <c r="I123" s="13"/>
      <c r="J123" s="2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F123" s="13"/>
      <c r="AG123" s="13"/>
      <c r="AH123" s="13"/>
      <c r="AI123" s="13"/>
      <c r="AJ123" s="13"/>
      <c r="AK123" s="13"/>
      <c r="AL123" s="13"/>
      <c r="AM123" s="13"/>
      <c r="AN123" s="13"/>
      <c r="AO123" s="13"/>
      <c r="AP123" s="13"/>
      <c r="AQ123" s="13"/>
      <c r="AR123" s="13"/>
      <c r="AS123" s="13"/>
      <c r="AT123" s="13"/>
      <c r="AU123" s="13"/>
      <c r="AV123" s="13"/>
      <c r="AW123" s="13"/>
      <c r="AX123" s="13"/>
      <c r="AY123" s="13"/>
      <c r="AZ123" s="13"/>
      <c r="BA123" s="13"/>
      <c r="BB123" s="13"/>
    </row>
    <row r="124" spans="1:54">
      <c r="A124" s="13"/>
      <c r="B124" s="13"/>
      <c r="C124" s="13"/>
      <c r="D124" s="23"/>
      <c r="E124" s="13"/>
      <c r="F124" s="23"/>
      <c r="G124" s="13"/>
      <c r="H124" s="23"/>
      <c r="I124" s="13"/>
      <c r="J124" s="2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F124" s="13"/>
      <c r="AG124" s="13"/>
      <c r="AH124" s="13"/>
      <c r="AI124" s="13"/>
      <c r="AJ124" s="13"/>
      <c r="AK124" s="13"/>
      <c r="AL124" s="13"/>
      <c r="AM124" s="13"/>
      <c r="AN124" s="13"/>
      <c r="AO124" s="13"/>
      <c r="AP124" s="13"/>
      <c r="AQ124" s="13"/>
      <c r="AR124" s="13"/>
      <c r="AS124" s="13"/>
      <c r="AT124" s="13"/>
      <c r="AU124" s="13"/>
      <c r="AV124" s="13"/>
      <c r="AW124" s="13"/>
      <c r="AX124" s="13"/>
      <c r="AY124" s="13"/>
      <c r="AZ124" s="13"/>
      <c r="BA124" s="13"/>
      <c r="BB124" s="13"/>
    </row>
    <row r="125" spans="1:54">
      <c r="A125" s="13"/>
      <c r="B125" s="13"/>
      <c r="C125" s="13"/>
      <c r="D125" s="23"/>
      <c r="E125" s="13"/>
      <c r="F125" s="23"/>
      <c r="G125" s="13"/>
      <c r="H125" s="23"/>
      <c r="I125" s="13"/>
      <c r="J125" s="2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F125" s="13"/>
      <c r="AG125" s="13"/>
      <c r="AH125" s="13"/>
      <c r="AI125" s="13"/>
      <c r="AJ125" s="13"/>
      <c r="AK125" s="13"/>
      <c r="AL125" s="13"/>
      <c r="AM125" s="13"/>
      <c r="AN125" s="13"/>
      <c r="AO125" s="13"/>
      <c r="AP125" s="13"/>
      <c r="AQ125" s="13"/>
      <c r="AR125" s="13"/>
      <c r="AS125" s="13"/>
      <c r="AT125" s="13"/>
      <c r="AU125" s="13"/>
      <c r="AV125" s="13"/>
      <c r="AW125" s="13"/>
      <c r="AX125" s="13"/>
      <c r="AY125" s="13"/>
      <c r="AZ125" s="13"/>
      <c r="BA125" s="13"/>
      <c r="BB125" s="13"/>
    </row>
    <row r="126" spans="1:54">
      <c r="A126" s="13"/>
      <c r="B126" s="13"/>
      <c r="C126" s="13"/>
      <c r="D126" s="23"/>
      <c r="E126" s="13"/>
      <c r="F126" s="23"/>
      <c r="G126" s="13"/>
      <c r="H126" s="23"/>
      <c r="I126" s="13"/>
      <c r="J126" s="2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F126" s="13"/>
      <c r="AG126" s="13"/>
      <c r="AH126" s="13"/>
      <c r="AI126" s="13"/>
      <c r="AJ126" s="13"/>
      <c r="AK126" s="13"/>
      <c r="AL126" s="13"/>
      <c r="AM126" s="13"/>
      <c r="AN126" s="13"/>
      <c r="AO126" s="13"/>
      <c r="AP126" s="13"/>
      <c r="AQ126" s="13"/>
      <c r="AR126" s="13"/>
      <c r="AS126" s="13"/>
      <c r="AT126" s="13"/>
      <c r="AU126" s="13"/>
      <c r="AV126" s="13"/>
      <c r="AW126" s="13"/>
      <c r="AX126" s="13"/>
      <c r="AY126" s="13"/>
      <c r="AZ126" s="13"/>
      <c r="BA126" s="13"/>
      <c r="BB126" s="13"/>
    </row>
    <row r="127" spans="1:54">
      <c r="A127" s="13"/>
      <c r="B127" s="13"/>
      <c r="C127" s="13"/>
      <c r="D127" s="23"/>
      <c r="E127" s="13"/>
      <c r="F127" s="23"/>
      <c r="G127" s="13"/>
      <c r="H127" s="23"/>
      <c r="I127" s="13"/>
      <c r="J127" s="2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F127" s="13"/>
      <c r="AG127" s="13"/>
      <c r="AH127" s="13"/>
      <c r="AI127" s="13"/>
      <c r="AJ127" s="13"/>
      <c r="AK127" s="13"/>
      <c r="AL127" s="13"/>
      <c r="AM127" s="13"/>
      <c r="AN127" s="13"/>
      <c r="AO127" s="13"/>
      <c r="AP127" s="13"/>
      <c r="AQ127" s="13"/>
      <c r="AR127" s="13"/>
      <c r="AS127" s="13"/>
      <c r="AT127" s="13"/>
      <c r="AU127" s="13"/>
      <c r="AV127" s="13"/>
      <c r="AW127" s="13"/>
      <c r="AX127" s="13"/>
      <c r="AY127" s="13"/>
      <c r="AZ127" s="13"/>
      <c r="BA127" s="13"/>
      <c r="BB127" s="13"/>
    </row>
    <row r="128" spans="1:54">
      <c r="A128" s="13"/>
      <c r="B128" s="13"/>
      <c r="C128" s="13"/>
      <c r="D128" s="23"/>
      <c r="E128" s="13"/>
      <c r="F128" s="23"/>
      <c r="G128" s="13"/>
      <c r="H128" s="23"/>
      <c r="I128" s="13"/>
      <c r="J128" s="2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F128" s="13"/>
      <c r="AG128" s="13"/>
      <c r="AH128" s="13"/>
      <c r="AI128" s="13"/>
      <c r="AJ128" s="13"/>
      <c r="AK128" s="13"/>
      <c r="AL128" s="13"/>
      <c r="AM128" s="13"/>
      <c r="AN128" s="13"/>
      <c r="AO128" s="13"/>
      <c r="AP128" s="13"/>
      <c r="AQ128" s="13"/>
      <c r="AR128" s="13"/>
      <c r="AS128" s="13"/>
      <c r="AT128" s="13"/>
      <c r="AU128" s="13"/>
      <c r="AV128" s="13"/>
      <c r="AW128" s="13"/>
      <c r="AX128" s="13"/>
      <c r="AY128" s="13"/>
      <c r="AZ128" s="13"/>
      <c r="BA128" s="13"/>
      <c r="BB128" s="13"/>
    </row>
    <row r="129" spans="1:54">
      <c r="A129" s="13"/>
      <c r="B129" s="13"/>
      <c r="C129" s="13"/>
      <c r="D129" s="23"/>
      <c r="E129" s="13"/>
      <c r="F129" s="23"/>
      <c r="G129" s="13"/>
      <c r="H129" s="23"/>
      <c r="I129" s="13"/>
      <c r="J129" s="2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F129" s="13"/>
      <c r="AG129" s="13"/>
      <c r="AH129" s="13"/>
      <c r="AI129" s="13"/>
      <c r="AJ129" s="13"/>
      <c r="AK129" s="13"/>
      <c r="AL129" s="13"/>
      <c r="AM129" s="13"/>
      <c r="AN129" s="13"/>
      <c r="AO129" s="13"/>
      <c r="AP129" s="13"/>
      <c r="AQ129" s="13"/>
      <c r="AR129" s="13"/>
      <c r="AS129" s="13"/>
      <c r="AT129" s="13"/>
      <c r="AU129" s="13"/>
      <c r="AV129" s="13"/>
      <c r="AW129" s="13"/>
      <c r="AX129" s="13"/>
      <c r="AY129" s="13"/>
      <c r="AZ129" s="13"/>
      <c r="BA129" s="13"/>
      <c r="BB129" s="13"/>
    </row>
    <row r="130" spans="1:54">
      <c r="A130" s="13"/>
      <c r="B130" s="13"/>
      <c r="C130" s="13"/>
      <c r="D130" s="23"/>
      <c r="E130" s="13"/>
      <c r="F130" s="23"/>
      <c r="G130" s="13"/>
      <c r="H130" s="23"/>
      <c r="I130" s="13"/>
      <c r="J130" s="2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F130" s="13"/>
      <c r="AG130" s="13"/>
      <c r="AH130" s="13"/>
      <c r="AI130" s="13"/>
      <c r="AJ130" s="13"/>
      <c r="AK130" s="13"/>
      <c r="AL130" s="13"/>
      <c r="AM130" s="13"/>
      <c r="AN130" s="13"/>
      <c r="AO130" s="13"/>
      <c r="AP130" s="13"/>
      <c r="AQ130" s="13"/>
      <c r="AR130" s="13"/>
      <c r="AS130" s="13"/>
      <c r="AT130" s="13"/>
      <c r="AU130" s="13"/>
      <c r="AV130" s="13"/>
      <c r="AW130" s="13"/>
      <c r="AX130" s="13"/>
      <c r="AY130" s="13"/>
      <c r="AZ130" s="13"/>
      <c r="BA130" s="13"/>
      <c r="BB130" s="13"/>
    </row>
    <row r="131" spans="1:54">
      <c r="A131" s="13"/>
      <c r="B131" s="13"/>
      <c r="C131" s="13"/>
      <c r="D131" s="23"/>
      <c r="E131" s="13"/>
      <c r="F131" s="23"/>
      <c r="G131" s="13"/>
      <c r="H131" s="23"/>
      <c r="I131" s="13"/>
      <c r="J131" s="2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  <c r="AW131" s="13"/>
      <c r="AX131" s="13"/>
      <c r="AY131" s="13"/>
      <c r="AZ131" s="13"/>
      <c r="BA131" s="13"/>
      <c r="BB131" s="13"/>
    </row>
    <row r="132" spans="1:54">
      <c r="A132" s="13"/>
      <c r="B132" s="13"/>
      <c r="C132" s="13"/>
      <c r="D132" s="23"/>
      <c r="E132" s="13"/>
      <c r="F132" s="23"/>
      <c r="G132" s="13"/>
      <c r="H132" s="23"/>
      <c r="I132" s="13"/>
      <c r="J132" s="2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13"/>
      <c r="AP132" s="13"/>
      <c r="AQ132" s="13"/>
      <c r="AR132" s="13"/>
      <c r="AS132" s="13"/>
      <c r="AT132" s="13"/>
      <c r="AU132" s="13"/>
      <c r="AV132" s="13"/>
      <c r="AW132" s="13"/>
      <c r="AX132" s="13"/>
      <c r="AY132" s="13"/>
      <c r="AZ132" s="13"/>
      <c r="BA132" s="13"/>
      <c r="BB132" s="13"/>
    </row>
    <row r="133" spans="1:54">
      <c r="A133" s="13"/>
      <c r="B133" s="13"/>
      <c r="C133" s="13"/>
      <c r="D133" s="23"/>
      <c r="E133" s="13"/>
      <c r="F133" s="23"/>
      <c r="G133" s="13"/>
      <c r="H133" s="23"/>
      <c r="I133" s="13"/>
      <c r="J133" s="2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13"/>
      <c r="AP133" s="13"/>
      <c r="AQ133" s="13"/>
      <c r="AR133" s="13"/>
      <c r="AS133" s="13"/>
      <c r="AT133" s="13"/>
      <c r="AU133" s="13"/>
      <c r="AV133" s="13"/>
      <c r="AW133" s="13"/>
      <c r="AX133" s="13"/>
      <c r="AY133" s="13"/>
      <c r="AZ133" s="13"/>
      <c r="BA133" s="13"/>
      <c r="BB133" s="13"/>
    </row>
    <row r="134" spans="1:54">
      <c r="A134" s="13"/>
      <c r="B134" s="13"/>
      <c r="C134" s="13"/>
      <c r="D134" s="23"/>
      <c r="E134" s="13"/>
      <c r="F134" s="23"/>
      <c r="G134" s="13"/>
      <c r="H134" s="23"/>
      <c r="I134" s="13"/>
      <c r="J134" s="2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  <c r="AW134" s="13"/>
      <c r="AX134" s="13"/>
      <c r="AY134" s="13"/>
      <c r="AZ134" s="13"/>
      <c r="BA134" s="13"/>
      <c r="BB134" s="13"/>
    </row>
    <row r="135" spans="1:54">
      <c r="A135" s="13"/>
      <c r="B135" s="13"/>
      <c r="C135" s="13"/>
      <c r="D135" s="23"/>
      <c r="E135" s="13"/>
      <c r="F135" s="23"/>
      <c r="G135" s="13"/>
      <c r="H135" s="23"/>
      <c r="I135" s="13"/>
      <c r="J135" s="2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  <c r="AW135" s="13"/>
      <c r="AX135" s="13"/>
      <c r="AY135" s="13"/>
      <c r="AZ135" s="13"/>
      <c r="BA135" s="13"/>
      <c r="BB135" s="13"/>
    </row>
    <row r="136" spans="1:54">
      <c r="A136" s="13"/>
      <c r="B136" s="13"/>
      <c r="C136" s="13"/>
      <c r="D136" s="23"/>
      <c r="E136" s="13"/>
      <c r="F136" s="23"/>
      <c r="G136" s="13"/>
      <c r="H136" s="23"/>
      <c r="I136" s="13"/>
      <c r="J136" s="2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  <c r="AW136" s="13"/>
      <c r="AX136" s="13"/>
      <c r="AY136" s="13"/>
      <c r="AZ136" s="13"/>
      <c r="BA136" s="13"/>
      <c r="BB136" s="13"/>
    </row>
    <row r="137" spans="1:54">
      <c r="A137" s="13"/>
      <c r="B137" s="13"/>
      <c r="C137" s="13"/>
      <c r="D137" s="23"/>
      <c r="E137" s="13"/>
      <c r="F137" s="23"/>
      <c r="G137" s="13"/>
      <c r="H137" s="23"/>
      <c r="I137" s="13"/>
      <c r="J137" s="2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F137" s="13"/>
      <c r="AG137" s="13"/>
      <c r="AH137" s="13"/>
      <c r="AI137" s="13"/>
      <c r="AJ137" s="13"/>
      <c r="AK137" s="13"/>
      <c r="AL137" s="13"/>
      <c r="AM137" s="13"/>
      <c r="AN137" s="13"/>
      <c r="AO137" s="13"/>
      <c r="AP137" s="13"/>
      <c r="AQ137" s="13"/>
      <c r="AR137" s="13"/>
      <c r="AS137" s="13"/>
      <c r="AT137" s="13"/>
      <c r="AU137" s="13"/>
      <c r="AV137" s="13"/>
      <c r="AW137" s="13"/>
      <c r="AX137" s="13"/>
      <c r="AY137" s="13"/>
      <c r="AZ137" s="13"/>
      <c r="BA137" s="13"/>
      <c r="BB137" s="13"/>
    </row>
    <row r="138" spans="1:54">
      <c r="A138" s="13"/>
      <c r="B138" s="13"/>
      <c r="C138" s="13"/>
      <c r="D138" s="23"/>
      <c r="E138" s="13"/>
      <c r="F138" s="23"/>
      <c r="G138" s="13"/>
      <c r="H138" s="23"/>
      <c r="I138" s="13"/>
      <c r="J138" s="2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F138" s="13"/>
      <c r="AG138" s="13"/>
      <c r="AH138" s="13"/>
      <c r="AI138" s="13"/>
      <c r="AJ138" s="13"/>
      <c r="AK138" s="13"/>
      <c r="AL138" s="13"/>
      <c r="AM138" s="13"/>
      <c r="AN138" s="13"/>
      <c r="AO138" s="13"/>
      <c r="AP138" s="13"/>
      <c r="AQ138" s="13"/>
      <c r="AR138" s="13"/>
      <c r="AS138" s="13"/>
      <c r="AT138" s="13"/>
      <c r="AU138" s="13"/>
      <c r="AV138" s="13"/>
      <c r="AW138" s="13"/>
      <c r="AX138" s="13"/>
      <c r="AY138" s="13"/>
      <c r="AZ138" s="13"/>
      <c r="BA138" s="13"/>
      <c r="BB138" s="13"/>
    </row>
    <row r="139" spans="1:54">
      <c r="A139" s="13"/>
      <c r="B139" s="13"/>
      <c r="C139" s="13"/>
      <c r="D139" s="23"/>
      <c r="E139" s="13"/>
      <c r="F139" s="23"/>
      <c r="G139" s="13"/>
      <c r="H139" s="23"/>
      <c r="I139" s="13"/>
      <c r="J139" s="2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F139" s="13"/>
      <c r="AG139" s="13"/>
      <c r="AH139" s="13"/>
      <c r="AI139" s="13"/>
      <c r="AJ139" s="13"/>
      <c r="AK139" s="13"/>
      <c r="AL139" s="13"/>
      <c r="AM139" s="13"/>
      <c r="AN139" s="13"/>
      <c r="AO139" s="13"/>
      <c r="AP139" s="13"/>
      <c r="AQ139" s="13"/>
      <c r="AR139" s="13"/>
      <c r="AS139" s="13"/>
      <c r="AT139" s="13"/>
      <c r="AU139" s="13"/>
      <c r="AV139" s="13"/>
      <c r="AW139" s="13"/>
      <c r="AX139" s="13"/>
      <c r="AY139" s="13"/>
      <c r="AZ139" s="13"/>
      <c r="BA139" s="13"/>
      <c r="BB139" s="13"/>
    </row>
    <row r="140" spans="1:54">
      <c r="A140" s="13"/>
      <c r="B140" s="13"/>
      <c r="C140" s="13"/>
      <c r="D140" s="23"/>
      <c r="E140" s="13"/>
      <c r="F140" s="23"/>
      <c r="G140" s="13"/>
      <c r="H140" s="23"/>
      <c r="I140" s="13"/>
      <c r="J140" s="2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F140" s="13"/>
      <c r="AG140" s="13"/>
      <c r="AH140" s="13"/>
      <c r="AI140" s="13"/>
      <c r="AJ140" s="13"/>
      <c r="AK140" s="13"/>
      <c r="AL140" s="13"/>
      <c r="AM140" s="13"/>
      <c r="AN140" s="13"/>
      <c r="AO140" s="13"/>
      <c r="AP140" s="13"/>
      <c r="AQ140" s="13"/>
      <c r="AR140" s="13"/>
      <c r="AS140" s="13"/>
      <c r="AT140" s="13"/>
      <c r="AU140" s="13"/>
      <c r="AV140" s="13"/>
      <c r="AW140" s="13"/>
      <c r="AX140" s="13"/>
      <c r="AY140" s="13"/>
      <c r="AZ140" s="13"/>
      <c r="BA140" s="13"/>
      <c r="BB140" s="13"/>
    </row>
    <row r="141" spans="1:54">
      <c r="A141" s="13"/>
      <c r="B141" s="13"/>
      <c r="C141" s="13"/>
      <c r="D141" s="23"/>
      <c r="E141" s="13"/>
      <c r="F141" s="23"/>
      <c r="G141" s="13"/>
      <c r="H141" s="23"/>
      <c r="I141" s="13"/>
      <c r="J141" s="2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F141" s="13"/>
      <c r="AG141" s="13"/>
      <c r="AH141" s="13"/>
      <c r="AI141" s="13"/>
      <c r="AJ141" s="13"/>
      <c r="AK141" s="13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  <c r="AW141" s="13"/>
      <c r="AX141" s="13"/>
      <c r="AY141" s="13"/>
      <c r="AZ141" s="13"/>
      <c r="BA141" s="13"/>
      <c r="BB141" s="13"/>
    </row>
    <row r="142" spans="1:54">
      <c r="A142" s="13"/>
      <c r="B142" s="13"/>
      <c r="C142" s="13"/>
      <c r="D142" s="23"/>
      <c r="E142" s="13"/>
      <c r="F142" s="23"/>
      <c r="G142" s="13"/>
      <c r="H142" s="23"/>
      <c r="I142" s="13"/>
      <c r="J142" s="2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  <c r="AY142" s="13"/>
      <c r="AZ142" s="13"/>
      <c r="BA142" s="13"/>
      <c r="BB142" s="13"/>
    </row>
    <row r="143" spans="1:54">
      <c r="A143" s="13"/>
      <c r="B143" s="13"/>
      <c r="C143" s="13"/>
      <c r="D143" s="23"/>
      <c r="E143" s="13"/>
      <c r="F143" s="23"/>
      <c r="G143" s="13"/>
      <c r="H143" s="23"/>
      <c r="I143" s="13"/>
      <c r="J143" s="2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  <c r="AY143" s="13"/>
      <c r="AZ143" s="13"/>
      <c r="BA143" s="13"/>
      <c r="BB143" s="13"/>
    </row>
    <row r="144" spans="1:54">
      <c r="A144" s="13"/>
      <c r="B144" s="13"/>
      <c r="C144" s="13"/>
      <c r="D144" s="23"/>
      <c r="E144" s="13"/>
      <c r="F144" s="23"/>
      <c r="G144" s="13"/>
      <c r="H144" s="23"/>
      <c r="I144" s="13"/>
      <c r="J144" s="2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</row>
    <row r="145" spans="1:54">
      <c r="A145" s="13"/>
      <c r="B145" s="13"/>
      <c r="C145" s="13"/>
      <c r="D145" s="23"/>
      <c r="E145" s="13"/>
      <c r="F145" s="23"/>
      <c r="G145" s="13"/>
      <c r="H145" s="23"/>
      <c r="I145" s="13"/>
      <c r="J145" s="2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F145" s="13"/>
      <c r="AG145" s="13"/>
      <c r="AH145" s="13"/>
      <c r="AI145" s="13"/>
      <c r="AJ145" s="13"/>
      <c r="AK145" s="13"/>
      <c r="AL145" s="13"/>
      <c r="AM145" s="13"/>
      <c r="AN145" s="13"/>
      <c r="AO145" s="13"/>
      <c r="AP145" s="13"/>
      <c r="AQ145" s="13"/>
      <c r="AR145" s="13"/>
      <c r="AS145" s="13"/>
      <c r="AT145" s="13"/>
      <c r="AU145" s="13"/>
      <c r="AV145" s="13"/>
      <c r="AW145" s="13"/>
      <c r="AX145" s="13"/>
      <c r="AY145" s="13"/>
      <c r="AZ145" s="13"/>
      <c r="BA145" s="13"/>
      <c r="BB145" s="13"/>
    </row>
    <row r="146" spans="1:54">
      <c r="A146" s="13"/>
      <c r="B146" s="13"/>
      <c r="C146" s="13"/>
      <c r="D146" s="23"/>
      <c r="E146" s="13"/>
      <c r="F146" s="23"/>
      <c r="G146" s="13"/>
      <c r="H146" s="23"/>
      <c r="I146" s="13"/>
      <c r="J146" s="2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F146" s="13"/>
      <c r="AG146" s="13"/>
      <c r="AH146" s="13"/>
      <c r="AI146" s="13"/>
      <c r="AJ146" s="13"/>
      <c r="AK146" s="13"/>
      <c r="AL146" s="13"/>
      <c r="AM146" s="13"/>
      <c r="AN146" s="13"/>
      <c r="AO146" s="13"/>
      <c r="AP146" s="13"/>
      <c r="AQ146" s="13"/>
      <c r="AR146" s="13"/>
      <c r="AS146" s="13"/>
      <c r="AT146" s="13"/>
      <c r="AU146" s="13"/>
      <c r="AV146" s="13"/>
      <c r="AW146" s="13"/>
      <c r="AX146" s="13"/>
      <c r="AY146" s="13"/>
      <c r="AZ146" s="13"/>
      <c r="BA146" s="13"/>
      <c r="BB146" s="13"/>
    </row>
    <row r="147" spans="1:54">
      <c r="A147" s="13"/>
      <c r="B147" s="13"/>
      <c r="C147" s="13"/>
      <c r="D147" s="23"/>
      <c r="E147" s="13"/>
      <c r="F147" s="23"/>
      <c r="G147" s="13"/>
      <c r="H147" s="23"/>
      <c r="I147" s="13"/>
      <c r="J147" s="2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F147" s="13"/>
      <c r="AG147" s="13"/>
      <c r="AH147" s="13"/>
      <c r="AI147" s="13"/>
      <c r="AJ147" s="13"/>
      <c r="AK147" s="13"/>
      <c r="AL147" s="13"/>
      <c r="AM147" s="13"/>
      <c r="AN147" s="13"/>
      <c r="AO147" s="13"/>
      <c r="AP147" s="13"/>
      <c r="AQ147" s="13"/>
      <c r="AR147" s="13"/>
      <c r="AS147" s="13"/>
      <c r="AT147" s="13"/>
      <c r="AU147" s="13"/>
      <c r="AV147" s="13"/>
      <c r="AW147" s="13"/>
      <c r="AX147" s="13"/>
      <c r="AY147" s="13"/>
      <c r="AZ147" s="13"/>
      <c r="BA147" s="13"/>
      <c r="BB147" s="13"/>
    </row>
    <row r="148" spans="1:54">
      <c r="A148" s="13"/>
      <c r="B148" s="13"/>
      <c r="C148" s="13"/>
      <c r="D148" s="23"/>
      <c r="E148" s="13"/>
      <c r="F148" s="23"/>
      <c r="G148" s="13"/>
      <c r="H148" s="23"/>
      <c r="I148" s="13"/>
      <c r="J148" s="2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F148" s="13"/>
      <c r="AG148" s="13"/>
      <c r="AH148" s="13"/>
      <c r="AI148" s="13"/>
      <c r="AJ148" s="13"/>
      <c r="AK148" s="13"/>
      <c r="AL148" s="13"/>
      <c r="AM148" s="13"/>
      <c r="AN148" s="13"/>
      <c r="AO148" s="13"/>
      <c r="AP148" s="13"/>
      <c r="AQ148" s="13"/>
      <c r="AR148" s="13"/>
      <c r="AS148" s="13"/>
      <c r="AT148" s="13"/>
      <c r="AU148" s="13"/>
      <c r="AV148" s="13"/>
      <c r="AW148" s="13"/>
      <c r="AX148" s="13"/>
      <c r="AY148" s="13"/>
      <c r="AZ148" s="13"/>
      <c r="BA148" s="13"/>
      <c r="BB148" s="13"/>
    </row>
    <row r="149" spans="1:54">
      <c r="A149" s="13"/>
      <c r="B149" s="13"/>
      <c r="C149" s="13"/>
      <c r="D149" s="23"/>
      <c r="E149" s="13"/>
      <c r="F149" s="23"/>
      <c r="G149" s="13"/>
      <c r="H149" s="23"/>
      <c r="I149" s="13"/>
      <c r="J149" s="2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F149" s="13"/>
      <c r="AG149" s="13"/>
      <c r="AH149" s="13"/>
      <c r="AI149" s="13"/>
      <c r="AJ149" s="13"/>
      <c r="AK149" s="13"/>
      <c r="AL149" s="13"/>
      <c r="AM149" s="13"/>
      <c r="AN149" s="13"/>
      <c r="AO149" s="13"/>
      <c r="AP149" s="13"/>
      <c r="AQ149" s="13"/>
      <c r="AR149" s="13"/>
      <c r="AS149" s="13"/>
      <c r="AT149" s="13"/>
      <c r="AU149" s="13"/>
      <c r="AV149" s="13"/>
      <c r="AW149" s="13"/>
      <c r="AX149" s="13"/>
      <c r="AY149" s="13"/>
      <c r="AZ149" s="13"/>
      <c r="BA149" s="13"/>
      <c r="BB149" s="13"/>
    </row>
    <row r="150" spans="1:54">
      <c r="A150" s="13"/>
      <c r="B150" s="13"/>
      <c r="C150" s="13"/>
      <c r="D150" s="23"/>
      <c r="E150" s="13"/>
      <c r="F150" s="23"/>
      <c r="G150" s="13"/>
      <c r="H150" s="23"/>
      <c r="I150" s="13"/>
      <c r="J150" s="2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</row>
    <row r="151" spans="1:54">
      <c r="A151" s="13"/>
      <c r="B151" s="13"/>
      <c r="C151" s="13"/>
      <c r="D151" s="23"/>
      <c r="E151" s="13"/>
      <c r="F151" s="23"/>
      <c r="G151" s="13"/>
      <c r="H151" s="23"/>
      <c r="I151" s="13"/>
      <c r="J151" s="2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F151" s="13"/>
      <c r="AG151" s="13"/>
      <c r="AH151" s="13"/>
      <c r="AI151" s="13"/>
      <c r="AJ151" s="13"/>
      <c r="AK151" s="13"/>
      <c r="AL151" s="13"/>
      <c r="AM151" s="13"/>
      <c r="AN151" s="13"/>
      <c r="AO151" s="13"/>
      <c r="AP151" s="13"/>
      <c r="AQ151" s="13"/>
      <c r="AR151" s="13"/>
      <c r="AS151" s="13"/>
      <c r="AT151" s="13"/>
      <c r="AU151" s="13"/>
      <c r="AV151" s="13"/>
      <c r="AW151" s="13"/>
      <c r="AX151" s="13"/>
      <c r="AY151" s="13"/>
      <c r="AZ151" s="13"/>
      <c r="BA151" s="13"/>
      <c r="BB151" s="13"/>
    </row>
    <row r="152" spans="1:54">
      <c r="A152" s="13"/>
      <c r="B152" s="13"/>
      <c r="C152" s="13"/>
      <c r="D152" s="23"/>
      <c r="E152" s="13"/>
      <c r="F152" s="23"/>
      <c r="G152" s="13"/>
      <c r="H152" s="23"/>
      <c r="I152" s="13"/>
      <c r="J152" s="2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F152" s="13"/>
      <c r="AG152" s="13"/>
      <c r="AH152" s="13"/>
      <c r="AI152" s="13"/>
      <c r="AJ152" s="13"/>
      <c r="AK152" s="13"/>
      <c r="AL152" s="13"/>
      <c r="AM152" s="13"/>
      <c r="AN152" s="13"/>
      <c r="AO152" s="13"/>
      <c r="AP152" s="13"/>
      <c r="AQ152" s="13"/>
      <c r="AR152" s="13"/>
      <c r="AS152" s="13"/>
      <c r="AT152" s="13"/>
      <c r="AU152" s="13"/>
      <c r="AV152" s="13"/>
      <c r="AW152" s="13"/>
      <c r="AX152" s="13"/>
      <c r="AY152" s="13"/>
      <c r="AZ152" s="13"/>
      <c r="BA152" s="13"/>
      <c r="BB152" s="13"/>
    </row>
    <row r="153" spans="1:54">
      <c r="A153" s="13"/>
      <c r="B153" s="13"/>
      <c r="C153" s="13"/>
      <c r="D153" s="23"/>
      <c r="E153" s="13"/>
      <c r="F153" s="23"/>
      <c r="G153" s="13"/>
      <c r="H153" s="23"/>
      <c r="I153" s="13"/>
      <c r="J153" s="2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F153" s="13"/>
      <c r="AG153" s="13"/>
      <c r="AH153" s="13"/>
      <c r="AI153" s="13"/>
      <c r="AJ153" s="13"/>
      <c r="AK153" s="13"/>
      <c r="AL153" s="13"/>
      <c r="AM153" s="13"/>
      <c r="AN153" s="13"/>
      <c r="AO153" s="13"/>
      <c r="AP153" s="13"/>
      <c r="AQ153" s="13"/>
      <c r="AR153" s="13"/>
      <c r="AS153" s="13"/>
      <c r="AT153" s="13"/>
      <c r="AU153" s="13"/>
      <c r="AV153" s="13"/>
      <c r="AW153" s="13"/>
      <c r="AX153" s="13"/>
      <c r="AY153" s="13"/>
      <c r="AZ153" s="13"/>
      <c r="BA153" s="13"/>
      <c r="BB153" s="13"/>
    </row>
    <row r="154" spans="1:54">
      <c r="A154" s="13"/>
      <c r="B154" s="13"/>
      <c r="C154" s="13"/>
      <c r="D154" s="23"/>
      <c r="E154" s="13"/>
      <c r="F154" s="23"/>
      <c r="G154" s="13"/>
      <c r="H154" s="23"/>
      <c r="I154" s="13"/>
      <c r="J154" s="2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F154" s="13"/>
      <c r="AG154" s="13"/>
      <c r="AH154" s="13"/>
      <c r="AI154" s="13"/>
      <c r="AJ154" s="13"/>
      <c r="AK154" s="13"/>
      <c r="AL154" s="13"/>
      <c r="AM154" s="13"/>
      <c r="AN154" s="13"/>
      <c r="AO154" s="13"/>
      <c r="AP154" s="13"/>
      <c r="AQ154" s="13"/>
      <c r="AR154" s="13"/>
      <c r="AS154" s="13"/>
      <c r="AT154" s="13"/>
      <c r="AU154" s="13"/>
      <c r="AV154" s="13"/>
      <c r="AW154" s="13"/>
      <c r="AX154" s="13"/>
      <c r="AY154" s="13"/>
      <c r="AZ154" s="13"/>
      <c r="BA154" s="13"/>
      <c r="BB154" s="13"/>
    </row>
    <row r="155" spans="1:54">
      <c r="A155" s="13"/>
      <c r="B155" s="13"/>
      <c r="C155" s="13"/>
      <c r="D155" s="23"/>
      <c r="E155" s="13"/>
      <c r="F155" s="23"/>
      <c r="G155" s="13"/>
      <c r="H155" s="23"/>
      <c r="I155" s="13"/>
      <c r="J155" s="2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F155" s="13"/>
      <c r="AG155" s="13"/>
      <c r="AH155" s="13"/>
      <c r="AI155" s="13"/>
      <c r="AJ155" s="13"/>
      <c r="AK155" s="13"/>
      <c r="AL155" s="13"/>
      <c r="AM155" s="13"/>
      <c r="AN155" s="13"/>
      <c r="AO155" s="13"/>
      <c r="AP155" s="13"/>
      <c r="AQ155" s="13"/>
      <c r="AR155" s="13"/>
      <c r="AS155" s="13"/>
      <c r="AT155" s="13"/>
      <c r="AU155" s="13"/>
      <c r="AV155" s="13"/>
      <c r="AW155" s="13"/>
      <c r="AX155" s="13"/>
      <c r="AY155" s="13"/>
      <c r="AZ155" s="13"/>
      <c r="BA155" s="13"/>
      <c r="BB155" s="13"/>
    </row>
    <row r="156" spans="1:54">
      <c r="A156" s="13"/>
      <c r="B156" s="13"/>
      <c r="C156" s="13"/>
      <c r="D156" s="23"/>
      <c r="E156" s="13"/>
      <c r="F156" s="23"/>
      <c r="G156" s="13"/>
      <c r="H156" s="23"/>
      <c r="I156" s="13"/>
      <c r="J156" s="2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F156" s="13"/>
      <c r="AG156" s="13"/>
      <c r="AH156" s="13"/>
      <c r="AI156" s="13"/>
      <c r="AJ156" s="13"/>
      <c r="AK156" s="13"/>
      <c r="AL156" s="13"/>
      <c r="AM156" s="13"/>
      <c r="AN156" s="13"/>
      <c r="AO156" s="13"/>
      <c r="AP156" s="13"/>
      <c r="AQ156" s="13"/>
      <c r="AR156" s="13"/>
      <c r="AS156" s="13"/>
      <c r="AT156" s="13"/>
      <c r="AU156" s="13"/>
      <c r="AV156" s="13"/>
      <c r="AW156" s="13"/>
      <c r="AX156" s="13"/>
      <c r="AY156" s="13"/>
      <c r="AZ156" s="13"/>
      <c r="BA156" s="13"/>
      <c r="BB156" s="13"/>
    </row>
    <row r="157" spans="1:54">
      <c r="A157" s="13"/>
      <c r="B157" s="13"/>
      <c r="C157" s="13"/>
      <c r="D157" s="23"/>
      <c r="E157" s="13"/>
      <c r="F157" s="23"/>
      <c r="G157" s="13"/>
      <c r="H157" s="23"/>
      <c r="I157" s="13"/>
      <c r="J157" s="2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F157" s="13"/>
      <c r="AG157" s="13"/>
      <c r="AH157" s="13"/>
      <c r="AI157" s="13"/>
      <c r="AJ157" s="13"/>
      <c r="AK157" s="13"/>
      <c r="AL157" s="13"/>
      <c r="AM157" s="13"/>
      <c r="AN157" s="13"/>
      <c r="AO157" s="13"/>
      <c r="AP157" s="13"/>
      <c r="AQ157" s="13"/>
      <c r="AR157" s="13"/>
      <c r="AS157" s="13"/>
      <c r="AT157" s="13"/>
      <c r="AU157" s="13"/>
      <c r="AV157" s="13"/>
      <c r="AW157" s="13"/>
      <c r="AX157" s="13"/>
      <c r="AY157" s="13"/>
      <c r="AZ157" s="13"/>
      <c r="BA157" s="13"/>
      <c r="BB157" s="13"/>
    </row>
    <row r="158" spans="1:54">
      <c r="A158" s="13"/>
      <c r="B158" s="13"/>
      <c r="C158" s="13"/>
      <c r="D158" s="23"/>
      <c r="E158" s="13"/>
      <c r="F158" s="23"/>
      <c r="G158" s="13"/>
      <c r="H158" s="23"/>
      <c r="I158" s="13"/>
      <c r="J158" s="2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F158" s="13"/>
      <c r="AG158" s="13"/>
      <c r="AH158" s="13"/>
      <c r="AI158" s="13"/>
      <c r="AJ158" s="13"/>
      <c r="AK158" s="13"/>
      <c r="AL158" s="13"/>
      <c r="AM158" s="13"/>
      <c r="AN158" s="13"/>
      <c r="AO158" s="13"/>
      <c r="AP158" s="13"/>
      <c r="AQ158" s="13"/>
      <c r="AR158" s="13"/>
      <c r="AS158" s="13"/>
      <c r="AT158" s="13"/>
      <c r="AU158" s="13"/>
      <c r="AV158" s="13"/>
      <c r="AW158" s="13"/>
      <c r="AX158" s="13"/>
      <c r="AY158" s="13"/>
      <c r="AZ158" s="13"/>
      <c r="BA158" s="13"/>
      <c r="BB158" s="13"/>
    </row>
    <row r="159" spans="1:54">
      <c r="A159" s="13"/>
      <c r="B159" s="13"/>
      <c r="C159" s="13"/>
      <c r="D159" s="23"/>
      <c r="E159" s="13"/>
      <c r="F159" s="23"/>
      <c r="G159" s="13"/>
      <c r="H159" s="23"/>
      <c r="I159" s="13"/>
      <c r="J159" s="2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F159" s="13"/>
      <c r="AG159" s="13"/>
      <c r="AH159" s="13"/>
      <c r="AI159" s="13"/>
      <c r="AJ159" s="13"/>
      <c r="AK159" s="13"/>
      <c r="AL159" s="13"/>
      <c r="AM159" s="13"/>
      <c r="AN159" s="13"/>
      <c r="AO159" s="13"/>
      <c r="AP159" s="13"/>
      <c r="AQ159" s="13"/>
      <c r="AR159" s="13"/>
      <c r="AS159" s="13"/>
      <c r="AT159" s="13"/>
      <c r="AU159" s="13"/>
      <c r="AV159" s="13"/>
      <c r="AW159" s="13"/>
      <c r="AX159" s="13"/>
      <c r="AY159" s="13"/>
      <c r="AZ159" s="13"/>
      <c r="BA159" s="13"/>
      <c r="BB159" s="13"/>
    </row>
    <row r="160" spans="1:54">
      <c r="A160" s="13"/>
      <c r="B160" s="13"/>
      <c r="C160" s="13"/>
      <c r="D160" s="23"/>
      <c r="E160" s="13"/>
      <c r="F160" s="23"/>
      <c r="G160" s="13"/>
      <c r="H160" s="23"/>
      <c r="I160" s="13"/>
      <c r="J160" s="2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F160" s="13"/>
      <c r="AG160" s="13"/>
      <c r="AH160" s="13"/>
      <c r="AI160" s="13"/>
      <c r="AJ160" s="13"/>
      <c r="AK160" s="13"/>
      <c r="AL160" s="13"/>
      <c r="AM160" s="13"/>
      <c r="AN160" s="13"/>
      <c r="AO160" s="13"/>
      <c r="AP160" s="13"/>
      <c r="AQ160" s="13"/>
      <c r="AR160" s="13"/>
      <c r="AS160" s="13"/>
      <c r="AT160" s="13"/>
      <c r="AU160" s="13"/>
      <c r="AV160" s="13"/>
      <c r="AW160" s="13"/>
      <c r="AX160" s="13"/>
      <c r="AY160" s="13"/>
      <c r="AZ160" s="13"/>
      <c r="BA160" s="13"/>
      <c r="BB160" s="13"/>
    </row>
    <row r="161" spans="1:54">
      <c r="A161" s="13"/>
      <c r="B161" s="13"/>
      <c r="C161" s="13"/>
      <c r="D161" s="23"/>
      <c r="E161" s="13"/>
      <c r="F161" s="23"/>
      <c r="G161" s="13"/>
      <c r="H161" s="23"/>
      <c r="I161" s="13"/>
      <c r="J161" s="2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F161" s="13"/>
      <c r="AG161" s="13"/>
      <c r="AH161" s="13"/>
      <c r="AI161" s="13"/>
      <c r="AJ161" s="13"/>
      <c r="AK161" s="13"/>
      <c r="AL161" s="13"/>
      <c r="AM161" s="13"/>
      <c r="AN161" s="13"/>
      <c r="AO161" s="13"/>
      <c r="AP161" s="13"/>
      <c r="AQ161" s="13"/>
      <c r="AR161" s="13"/>
      <c r="AS161" s="13"/>
      <c r="AT161" s="13"/>
      <c r="AU161" s="13"/>
      <c r="AV161" s="13"/>
      <c r="AW161" s="13"/>
      <c r="AX161" s="13"/>
      <c r="AY161" s="13"/>
      <c r="AZ161" s="13"/>
      <c r="BA161" s="13"/>
      <c r="BB161" s="13"/>
    </row>
    <row r="162" spans="1:54">
      <c r="A162" s="13"/>
      <c r="B162" s="13"/>
      <c r="C162" s="13"/>
      <c r="D162" s="23"/>
      <c r="E162" s="13"/>
      <c r="F162" s="23"/>
      <c r="G162" s="13"/>
      <c r="H162" s="23"/>
      <c r="I162" s="13"/>
      <c r="J162" s="2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F162" s="13"/>
      <c r="AG162" s="13"/>
      <c r="AH162" s="13"/>
      <c r="AI162" s="13"/>
      <c r="AJ162" s="13"/>
      <c r="AK162" s="13"/>
      <c r="AL162" s="13"/>
      <c r="AM162" s="13"/>
      <c r="AN162" s="13"/>
      <c r="AO162" s="13"/>
      <c r="AP162" s="13"/>
      <c r="AQ162" s="13"/>
      <c r="AR162" s="13"/>
      <c r="AS162" s="13"/>
      <c r="AT162" s="13"/>
      <c r="AU162" s="13"/>
      <c r="AV162" s="13"/>
      <c r="AW162" s="13"/>
      <c r="AX162" s="13"/>
      <c r="AY162" s="13"/>
      <c r="AZ162" s="13"/>
      <c r="BA162" s="13"/>
      <c r="BB162" s="13"/>
    </row>
    <row r="163" spans="1:54">
      <c r="A163" s="13"/>
      <c r="B163" s="13"/>
      <c r="C163" s="13"/>
      <c r="D163" s="23"/>
      <c r="E163" s="13"/>
      <c r="F163" s="23"/>
      <c r="G163" s="13"/>
      <c r="H163" s="23"/>
      <c r="I163" s="13"/>
      <c r="J163" s="2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F163" s="13"/>
      <c r="AG163" s="13"/>
      <c r="AH163" s="13"/>
      <c r="AI163" s="13"/>
      <c r="AJ163" s="13"/>
      <c r="AK163" s="13"/>
      <c r="AL163" s="13"/>
      <c r="AM163" s="13"/>
      <c r="AN163" s="13"/>
      <c r="AO163" s="13"/>
      <c r="AP163" s="13"/>
      <c r="AQ163" s="13"/>
      <c r="AR163" s="13"/>
      <c r="AS163" s="13"/>
      <c r="AT163" s="13"/>
      <c r="AU163" s="13"/>
      <c r="AV163" s="13"/>
      <c r="AW163" s="13"/>
      <c r="AX163" s="13"/>
      <c r="AY163" s="13"/>
      <c r="AZ163" s="13"/>
      <c r="BA163" s="13"/>
      <c r="BB163" s="13"/>
    </row>
    <row r="164" spans="1:54">
      <c r="A164" s="13"/>
      <c r="B164" s="13"/>
      <c r="C164" s="13"/>
      <c r="D164" s="23"/>
      <c r="E164" s="13"/>
      <c r="F164" s="23"/>
      <c r="G164" s="13"/>
      <c r="H164" s="23"/>
      <c r="I164" s="13"/>
      <c r="J164" s="2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F164" s="13"/>
      <c r="AG164" s="13"/>
      <c r="AH164" s="13"/>
      <c r="AI164" s="13"/>
      <c r="AJ164" s="13"/>
      <c r="AK164" s="13"/>
      <c r="AL164" s="13"/>
      <c r="AM164" s="13"/>
      <c r="AN164" s="13"/>
      <c r="AO164" s="13"/>
      <c r="AP164" s="13"/>
      <c r="AQ164" s="13"/>
      <c r="AR164" s="13"/>
      <c r="AS164" s="13"/>
      <c r="AT164" s="13"/>
      <c r="AU164" s="13"/>
      <c r="AV164" s="13"/>
      <c r="AW164" s="13"/>
      <c r="AX164" s="13"/>
      <c r="AY164" s="13"/>
      <c r="AZ164" s="13"/>
      <c r="BA164" s="13"/>
      <c r="BB164" s="13"/>
    </row>
    <row r="165" spans="1:54">
      <c r="A165" s="13"/>
      <c r="B165" s="13"/>
      <c r="C165" s="13"/>
      <c r="D165" s="23"/>
      <c r="E165" s="13"/>
      <c r="F165" s="23"/>
      <c r="G165" s="13"/>
      <c r="H165" s="23"/>
      <c r="I165" s="13"/>
      <c r="J165" s="2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F165" s="13"/>
      <c r="AG165" s="13"/>
      <c r="AH165" s="13"/>
      <c r="AI165" s="13"/>
      <c r="AJ165" s="13"/>
      <c r="AK165" s="13"/>
      <c r="AL165" s="13"/>
      <c r="AM165" s="13"/>
      <c r="AN165" s="13"/>
      <c r="AO165" s="13"/>
      <c r="AP165" s="13"/>
      <c r="AQ165" s="13"/>
      <c r="AR165" s="13"/>
      <c r="AS165" s="13"/>
      <c r="AT165" s="13"/>
      <c r="AU165" s="13"/>
      <c r="AV165" s="13"/>
      <c r="AW165" s="13"/>
      <c r="AX165" s="13"/>
      <c r="AY165" s="13"/>
      <c r="AZ165" s="13"/>
      <c r="BA165" s="13"/>
      <c r="BB165" s="13"/>
    </row>
    <row r="166" spans="1:54">
      <c r="A166" s="13"/>
      <c r="B166" s="13"/>
      <c r="C166" s="13"/>
      <c r="D166" s="23"/>
      <c r="E166" s="13"/>
      <c r="F166" s="23"/>
      <c r="G166" s="13"/>
      <c r="H166" s="23"/>
      <c r="I166" s="13"/>
      <c r="J166" s="2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F166" s="13"/>
      <c r="AG166" s="13"/>
      <c r="AH166" s="13"/>
      <c r="AI166" s="13"/>
      <c r="AJ166" s="13"/>
      <c r="AK166" s="13"/>
      <c r="AL166" s="13"/>
      <c r="AM166" s="13"/>
      <c r="AN166" s="13"/>
      <c r="AO166" s="13"/>
      <c r="AP166" s="13"/>
      <c r="AQ166" s="13"/>
      <c r="AR166" s="13"/>
      <c r="AS166" s="13"/>
      <c r="AT166" s="13"/>
      <c r="AU166" s="13"/>
      <c r="AV166" s="13"/>
      <c r="AW166" s="13"/>
      <c r="AX166" s="13"/>
      <c r="AY166" s="13"/>
      <c r="AZ166" s="13"/>
      <c r="BA166" s="13"/>
      <c r="BB166" s="13"/>
    </row>
    <row r="167" spans="1:54">
      <c r="A167" s="13"/>
      <c r="B167" s="13"/>
      <c r="C167" s="13"/>
      <c r="D167" s="23"/>
      <c r="E167" s="13"/>
      <c r="F167" s="23"/>
      <c r="G167" s="13"/>
      <c r="H167" s="23"/>
      <c r="I167" s="13"/>
      <c r="J167" s="2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F167" s="13"/>
      <c r="AG167" s="13"/>
      <c r="AH167" s="13"/>
      <c r="AI167" s="13"/>
      <c r="AJ167" s="13"/>
      <c r="AK167" s="13"/>
      <c r="AL167" s="13"/>
      <c r="AM167" s="13"/>
      <c r="AN167" s="13"/>
      <c r="AO167" s="13"/>
      <c r="AP167" s="13"/>
      <c r="AQ167" s="13"/>
      <c r="AR167" s="13"/>
      <c r="AS167" s="13"/>
      <c r="AT167" s="13"/>
      <c r="AU167" s="13"/>
      <c r="AV167" s="13"/>
      <c r="AW167" s="13"/>
      <c r="AX167" s="13"/>
      <c r="AY167" s="13"/>
      <c r="AZ167" s="13"/>
      <c r="BA167" s="13"/>
      <c r="BB167" s="13"/>
    </row>
    <row r="168" spans="1:54">
      <c r="A168" s="13"/>
      <c r="B168" s="13"/>
      <c r="C168" s="13"/>
      <c r="D168" s="23"/>
      <c r="E168" s="13"/>
      <c r="F168" s="23"/>
      <c r="G168" s="13"/>
      <c r="H168" s="23"/>
      <c r="I168" s="13"/>
      <c r="J168" s="2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F168" s="13"/>
      <c r="AG168" s="13"/>
      <c r="AH168" s="13"/>
      <c r="AI168" s="13"/>
      <c r="AJ168" s="13"/>
      <c r="AK168" s="13"/>
      <c r="AL168" s="13"/>
      <c r="AM168" s="13"/>
      <c r="AN168" s="13"/>
      <c r="AO168" s="13"/>
      <c r="AP168" s="13"/>
      <c r="AQ168" s="13"/>
      <c r="AR168" s="13"/>
      <c r="AS168" s="13"/>
      <c r="AT168" s="13"/>
      <c r="AU168" s="13"/>
      <c r="AV168" s="13"/>
      <c r="AW168" s="13"/>
      <c r="AX168" s="13"/>
      <c r="AY168" s="13"/>
      <c r="AZ168" s="13"/>
      <c r="BA168" s="13"/>
      <c r="BB168" s="13"/>
    </row>
    <row r="169" spans="1:54">
      <c r="A169" s="13"/>
      <c r="B169" s="13"/>
      <c r="C169" s="13"/>
      <c r="D169" s="23"/>
      <c r="E169" s="13"/>
      <c r="F169" s="23"/>
      <c r="G169" s="13"/>
      <c r="H169" s="23"/>
      <c r="I169" s="13"/>
      <c r="J169" s="2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F169" s="13"/>
      <c r="AG169" s="13"/>
      <c r="AH169" s="13"/>
      <c r="AI169" s="13"/>
      <c r="AJ169" s="13"/>
      <c r="AK169" s="13"/>
      <c r="AL169" s="13"/>
      <c r="AM169" s="13"/>
      <c r="AN169" s="13"/>
      <c r="AO169" s="13"/>
      <c r="AP169" s="13"/>
      <c r="AQ169" s="13"/>
      <c r="AR169" s="13"/>
      <c r="AS169" s="13"/>
      <c r="AT169" s="13"/>
      <c r="AU169" s="13"/>
      <c r="AV169" s="13"/>
      <c r="AW169" s="13"/>
      <c r="AX169" s="13"/>
      <c r="AY169" s="13"/>
      <c r="AZ169" s="13"/>
      <c r="BA169" s="13"/>
      <c r="BB169" s="13"/>
    </row>
    <row r="170" spans="1:54">
      <c r="A170" s="13"/>
      <c r="B170" s="13"/>
      <c r="C170" s="13"/>
      <c r="D170" s="23"/>
      <c r="E170" s="13"/>
      <c r="F170" s="23"/>
      <c r="G170" s="13"/>
      <c r="H170" s="23"/>
      <c r="I170" s="13"/>
      <c r="J170" s="2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F170" s="13"/>
      <c r="AG170" s="13"/>
      <c r="AH170" s="13"/>
      <c r="AI170" s="13"/>
      <c r="AJ170" s="13"/>
      <c r="AK170" s="13"/>
      <c r="AL170" s="13"/>
      <c r="AM170" s="13"/>
      <c r="AN170" s="13"/>
      <c r="AO170" s="13"/>
      <c r="AP170" s="13"/>
      <c r="AQ170" s="13"/>
      <c r="AR170" s="13"/>
      <c r="AS170" s="13"/>
      <c r="AT170" s="13"/>
      <c r="AU170" s="13"/>
      <c r="AV170" s="13"/>
      <c r="AW170" s="13"/>
      <c r="AX170" s="13"/>
      <c r="AY170" s="13"/>
      <c r="AZ170" s="13"/>
      <c r="BA170" s="13"/>
      <c r="BB170" s="13"/>
    </row>
    <row r="171" spans="1:54">
      <c r="A171" s="13"/>
      <c r="B171" s="13"/>
      <c r="C171" s="13"/>
      <c r="D171" s="23"/>
      <c r="E171" s="13"/>
      <c r="F171" s="23"/>
      <c r="G171" s="13"/>
      <c r="H171" s="23"/>
      <c r="I171" s="13"/>
      <c r="J171" s="2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F171" s="13"/>
      <c r="AG171" s="13"/>
      <c r="AH171" s="13"/>
      <c r="AI171" s="13"/>
      <c r="AJ171" s="13"/>
      <c r="AK171" s="13"/>
      <c r="AL171" s="13"/>
      <c r="AM171" s="13"/>
      <c r="AN171" s="13"/>
      <c r="AO171" s="13"/>
      <c r="AP171" s="13"/>
      <c r="AQ171" s="13"/>
      <c r="AR171" s="13"/>
      <c r="AS171" s="13"/>
      <c r="AT171" s="13"/>
      <c r="AU171" s="13"/>
      <c r="AV171" s="13"/>
      <c r="AW171" s="13"/>
      <c r="AX171" s="13"/>
      <c r="AY171" s="13"/>
      <c r="AZ171" s="13"/>
      <c r="BA171" s="13"/>
      <c r="BB171" s="13"/>
    </row>
    <row r="172" spans="1:54">
      <c r="A172" s="13"/>
      <c r="B172" s="13"/>
      <c r="C172" s="13"/>
      <c r="D172" s="23"/>
      <c r="E172" s="13"/>
      <c r="F172" s="23"/>
      <c r="G172" s="13"/>
      <c r="H172" s="23"/>
      <c r="I172" s="13"/>
      <c r="J172" s="2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F172" s="13"/>
      <c r="AG172" s="13"/>
      <c r="AH172" s="13"/>
      <c r="AI172" s="13"/>
      <c r="AJ172" s="13"/>
      <c r="AK172" s="13"/>
      <c r="AL172" s="13"/>
      <c r="AM172" s="13"/>
      <c r="AN172" s="13"/>
      <c r="AO172" s="13"/>
      <c r="AP172" s="13"/>
      <c r="AQ172" s="13"/>
      <c r="AR172" s="13"/>
      <c r="AS172" s="13"/>
      <c r="AT172" s="13"/>
      <c r="AU172" s="13"/>
      <c r="AV172" s="13"/>
      <c r="AW172" s="13"/>
      <c r="AX172" s="13"/>
      <c r="AY172" s="13"/>
      <c r="AZ172" s="13"/>
      <c r="BA172" s="13"/>
      <c r="BB172" s="13"/>
    </row>
    <row r="173" spans="1:54">
      <c r="A173" s="13"/>
      <c r="B173" s="13"/>
      <c r="C173" s="13"/>
      <c r="D173" s="23"/>
      <c r="E173" s="13"/>
      <c r="F173" s="23"/>
      <c r="G173" s="13"/>
      <c r="H173" s="23"/>
      <c r="I173" s="13"/>
      <c r="J173" s="2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F173" s="13"/>
      <c r="AG173" s="13"/>
      <c r="AH173" s="13"/>
      <c r="AI173" s="13"/>
      <c r="AJ173" s="13"/>
      <c r="AK173" s="13"/>
      <c r="AL173" s="13"/>
      <c r="AM173" s="13"/>
      <c r="AN173" s="13"/>
      <c r="AO173" s="13"/>
      <c r="AP173" s="13"/>
      <c r="AQ173" s="13"/>
      <c r="AR173" s="13"/>
      <c r="AS173" s="13"/>
      <c r="AT173" s="13"/>
      <c r="AU173" s="13"/>
      <c r="AV173" s="13"/>
      <c r="AW173" s="13"/>
      <c r="AX173" s="13"/>
      <c r="AY173" s="13"/>
      <c r="AZ173" s="13"/>
      <c r="BA173" s="13"/>
      <c r="BB173" s="13"/>
    </row>
    <row r="174" spans="1:54">
      <c r="A174" s="13"/>
      <c r="B174" s="13"/>
      <c r="C174" s="13"/>
      <c r="D174" s="23"/>
      <c r="E174" s="13"/>
      <c r="F174" s="23"/>
      <c r="G174" s="13"/>
      <c r="H174" s="23"/>
      <c r="I174" s="13"/>
      <c r="J174" s="2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F174" s="13"/>
      <c r="AG174" s="13"/>
      <c r="AH174" s="13"/>
      <c r="AI174" s="13"/>
      <c r="AJ174" s="13"/>
      <c r="AK174" s="13"/>
      <c r="AL174" s="13"/>
      <c r="AM174" s="13"/>
      <c r="AN174" s="13"/>
      <c r="AO174" s="13"/>
      <c r="AP174" s="13"/>
      <c r="AQ174" s="13"/>
      <c r="AR174" s="13"/>
      <c r="AS174" s="13"/>
      <c r="AT174" s="13"/>
      <c r="AU174" s="13"/>
      <c r="AV174" s="13"/>
      <c r="AW174" s="13"/>
      <c r="AX174" s="13"/>
      <c r="AY174" s="13"/>
      <c r="AZ174" s="13"/>
      <c r="BA174" s="13"/>
      <c r="BB174" s="13"/>
    </row>
    <row r="175" spans="1:54">
      <c r="A175" s="13"/>
      <c r="B175" s="13"/>
      <c r="C175" s="13"/>
      <c r="D175" s="23"/>
      <c r="E175" s="13"/>
      <c r="F175" s="23"/>
      <c r="G175" s="13"/>
      <c r="H175" s="23"/>
      <c r="I175" s="13"/>
      <c r="J175" s="2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F175" s="13"/>
      <c r="AG175" s="13"/>
      <c r="AH175" s="13"/>
      <c r="AI175" s="13"/>
      <c r="AJ175" s="13"/>
      <c r="AK175" s="13"/>
      <c r="AL175" s="13"/>
      <c r="AM175" s="13"/>
      <c r="AN175" s="13"/>
      <c r="AO175" s="13"/>
      <c r="AP175" s="13"/>
      <c r="AQ175" s="13"/>
      <c r="AR175" s="13"/>
      <c r="AS175" s="13"/>
      <c r="AT175" s="13"/>
      <c r="AU175" s="13"/>
      <c r="AV175" s="13"/>
      <c r="AW175" s="13"/>
      <c r="AX175" s="13"/>
      <c r="AY175" s="13"/>
      <c r="AZ175" s="13"/>
      <c r="BA175" s="13"/>
      <c r="BB175" s="13"/>
    </row>
    <row r="176" spans="1:54">
      <c r="A176" s="13"/>
      <c r="B176" s="13"/>
      <c r="C176" s="13"/>
      <c r="D176" s="23"/>
      <c r="E176" s="13"/>
      <c r="F176" s="23"/>
      <c r="G176" s="13"/>
      <c r="H176" s="23"/>
      <c r="I176" s="13"/>
      <c r="J176" s="2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F176" s="13"/>
      <c r="AG176" s="13"/>
      <c r="AH176" s="13"/>
      <c r="AI176" s="13"/>
      <c r="AJ176" s="13"/>
      <c r="AK176" s="13"/>
      <c r="AL176" s="13"/>
      <c r="AM176" s="13"/>
      <c r="AN176" s="13"/>
      <c r="AO176" s="13"/>
      <c r="AP176" s="13"/>
      <c r="AQ176" s="13"/>
      <c r="AR176" s="13"/>
      <c r="AS176" s="13"/>
      <c r="AT176" s="13"/>
      <c r="AU176" s="13"/>
      <c r="AV176" s="13"/>
      <c r="AW176" s="13"/>
      <c r="AX176" s="13"/>
      <c r="AY176" s="13"/>
      <c r="AZ176" s="13"/>
      <c r="BA176" s="13"/>
      <c r="BB176" s="13"/>
    </row>
    <row r="177" spans="1:54">
      <c r="A177" s="13"/>
      <c r="B177" s="13"/>
      <c r="C177" s="13"/>
      <c r="D177" s="23"/>
      <c r="E177" s="13"/>
      <c r="F177" s="23"/>
      <c r="G177" s="13"/>
      <c r="H177" s="23"/>
      <c r="I177" s="13"/>
      <c r="J177" s="2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F177" s="13"/>
      <c r="AG177" s="13"/>
      <c r="AH177" s="13"/>
      <c r="AI177" s="13"/>
      <c r="AJ177" s="13"/>
      <c r="AK177" s="13"/>
      <c r="AL177" s="13"/>
      <c r="AM177" s="13"/>
      <c r="AN177" s="13"/>
      <c r="AO177" s="13"/>
      <c r="AP177" s="13"/>
      <c r="AQ177" s="13"/>
      <c r="AR177" s="13"/>
      <c r="AS177" s="13"/>
      <c r="AT177" s="13"/>
      <c r="AU177" s="13"/>
      <c r="AV177" s="13"/>
      <c r="AW177" s="13"/>
      <c r="AX177" s="13"/>
      <c r="AY177" s="13"/>
      <c r="AZ177" s="13"/>
      <c r="BA177" s="13"/>
      <c r="BB177" s="13"/>
    </row>
    <row r="178" spans="1:54">
      <c r="A178" s="13"/>
      <c r="B178" s="13"/>
      <c r="C178" s="13"/>
      <c r="D178" s="23"/>
      <c r="E178" s="13"/>
      <c r="F178" s="23"/>
      <c r="G178" s="13"/>
      <c r="H178" s="23"/>
      <c r="I178" s="13"/>
      <c r="J178" s="2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F178" s="13"/>
      <c r="AG178" s="13"/>
      <c r="AH178" s="13"/>
      <c r="AI178" s="13"/>
      <c r="AJ178" s="13"/>
      <c r="AK178" s="13"/>
      <c r="AL178" s="13"/>
      <c r="AM178" s="13"/>
      <c r="AN178" s="13"/>
      <c r="AO178" s="13"/>
      <c r="AP178" s="13"/>
      <c r="AQ178" s="13"/>
      <c r="AR178" s="13"/>
      <c r="AS178" s="13"/>
      <c r="AT178" s="13"/>
      <c r="AU178" s="13"/>
      <c r="AV178" s="13"/>
      <c r="AW178" s="13"/>
      <c r="AX178" s="13"/>
      <c r="AY178" s="13"/>
      <c r="AZ178" s="13"/>
      <c r="BA178" s="13"/>
      <c r="BB178" s="13"/>
    </row>
    <row r="179" spans="1:54">
      <c r="A179" s="13"/>
      <c r="B179" s="13"/>
      <c r="C179" s="13"/>
      <c r="D179" s="23"/>
      <c r="E179" s="13"/>
      <c r="F179" s="23"/>
      <c r="G179" s="13"/>
      <c r="H179" s="23"/>
      <c r="I179" s="13"/>
      <c r="J179" s="2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F179" s="13"/>
      <c r="AG179" s="13"/>
      <c r="AH179" s="13"/>
      <c r="AI179" s="13"/>
      <c r="AJ179" s="13"/>
      <c r="AK179" s="13"/>
      <c r="AL179" s="13"/>
      <c r="AM179" s="13"/>
      <c r="AN179" s="13"/>
      <c r="AO179" s="13"/>
      <c r="AP179" s="13"/>
      <c r="AQ179" s="13"/>
      <c r="AR179" s="13"/>
      <c r="AS179" s="13"/>
      <c r="AT179" s="13"/>
      <c r="AU179" s="13"/>
      <c r="AV179" s="13"/>
      <c r="AW179" s="13"/>
      <c r="AX179" s="13"/>
      <c r="AY179" s="13"/>
      <c r="AZ179" s="13"/>
      <c r="BA179" s="13"/>
      <c r="BB179" s="13"/>
    </row>
    <row r="180" spans="1:54">
      <c r="A180" s="13"/>
      <c r="B180" s="13"/>
      <c r="C180" s="13"/>
      <c r="D180" s="23"/>
      <c r="E180" s="13"/>
      <c r="F180" s="23"/>
      <c r="G180" s="13"/>
      <c r="H180" s="23"/>
      <c r="I180" s="13"/>
      <c r="J180" s="2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F180" s="13"/>
      <c r="AG180" s="13"/>
      <c r="AH180" s="13"/>
      <c r="AI180" s="13"/>
      <c r="AJ180" s="13"/>
      <c r="AK180" s="13"/>
      <c r="AL180" s="13"/>
      <c r="AM180" s="13"/>
      <c r="AN180" s="13"/>
      <c r="AO180" s="13"/>
      <c r="AP180" s="13"/>
      <c r="AQ180" s="13"/>
      <c r="AR180" s="13"/>
      <c r="AS180" s="13"/>
      <c r="AT180" s="13"/>
      <c r="AU180" s="13"/>
      <c r="AV180" s="13"/>
      <c r="AW180" s="13"/>
      <c r="AX180" s="13"/>
      <c r="AY180" s="13"/>
      <c r="AZ180" s="13"/>
      <c r="BA180" s="13"/>
      <c r="BB180" s="13"/>
    </row>
    <row r="181" spans="1:54">
      <c r="A181" s="13"/>
      <c r="B181" s="13"/>
      <c r="C181" s="13"/>
      <c r="D181" s="23"/>
      <c r="E181" s="13"/>
      <c r="F181" s="23"/>
      <c r="G181" s="13"/>
      <c r="H181" s="23"/>
      <c r="I181" s="13"/>
      <c r="J181" s="2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F181" s="13"/>
      <c r="AG181" s="13"/>
      <c r="AH181" s="13"/>
      <c r="AI181" s="13"/>
      <c r="AJ181" s="13"/>
      <c r="AK181" s="13"/>
      <c r="AL181" s="13"/>
      <c r="AM181" s="13"/>
      <c r="AN181" s="13"/>
      <c r="AO181" s="13"/>
      <c r="AP181" s="13"/>
      <c r="AQ181" s="13"/>
      <c r="AR181" s="13"/>
      <c r="AS181" s="13"/>
      <c r="AT181" s="13"/>
      <c r="AU181" s="13"/>
      <c r="AV181" s="13"/>
      <c r="AW181" s="13"/>
      <c r="AX181" s="13"/>
      <c r="AY181" s="13"/>
      <c r="AZ181" s="13"/>
      <c r="BA181" s="13"/>
      <c r="BB181" s="13"/>
    </row>
    <row r="182" spans="1:54">
      <c r="A182" s="13"/>
      <c r="B182" s="13"/>
      <c r="C182" s="13"/>
      <c r="D182" s="23"/>
      <c r="E182" s="13"/>
      <c r="F182" s="23"/>
      <c r="G182" s="13"/>
      <c r="H182" s="23"/>
      <c r="I182" s="13"/>
      <c r="J182" s="2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F182" s="13"/>
      <c r="AG182" s="13"/>
      <c r="AH182" s="13"/>
      <c r="AI182" s="13"/>
      <c r="AJ182" s="13"/>
      <c r="AK182" s="13"/>
      <c r="AL182" s="13"/>
      <c r="AM182" s="13"/>
      <c r="AN182" s="13"/>
      <c r="AO182" s="13"/>
      <c r="AP182" s="13"/>
      <c r="AQ182" s="13"/>
      <c r="AR182" s="13"/>
      <c r="AS182" s="13"/>
      <c r="AT182" s="13"/>
      <c r="AU182" s="13"/>
      <c r="AV182" s="13"/>
      <c r="AW182" s="13"/>
      <c r="AX182" s="13"/>
      <c r="AY182" s="13"/>
      <c r="AZ182" s="13"/>
      <c r="BA182" s="13"/>
      <c r="BB182" s="13"/>
    </row>
    <row r="183" spans="1:54">
      <c r="A183" s="13"/>
      <c r="B183" s="13"/>
      <c r="C183" s="13"/>
      <c r="D183" s="23"/>
      <c r="E183" s="13"/>
      <c r="F183" s="23"/>
      <c r="G183" s="13"/>
      <c r="H183" s="23"/>
      <c r="I183" s="13"/>
      <c r="J183" s="2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F183" s="13"/>
      <c r="AG183" s="13"/>
      <c r="AH183" s="13"/>
      <c r="AI183" s="13"/>
      <c r="AJ183" s="13"/>
      <c r="AK183" s="13"/>
      <c r="AL183" s="13"/>
      <c r="AM183" s="13"/>
      <c r="AN183" s="13"/>
      <c r="AO183" s="13"/>
      <c r="AP183" s="13"/>
      <c r="AQ183" s="13"/>
      <c r="AR183" s="13"/>
      <c r="AS183" s="13"/>
      <c r="AT183" s="13"/>
      <c r="AU183" s="13"/>
      <c r="AV183" s="13"/>
      <c r="AW183" s="13"/>
      <c r="AX183" s="13"/>
      <c r="AY183" s="13"/>
      <c r="AZ183" s="13"/>
      <c r="BA183" s="13"/>
      <c r="BB183" s="13"/>
    </row>
    <row r="184" spans="1:54">
      <c r="A184" s="13"/>
      <c r="B184" s="13"/>
      <c r="C184" s="13"/>
      <c r="D184" s="23"/>
      <c r="E184" s="13"/>
      <c r="F184" s="23"/>
      <c r="G184" s="13"/>
      <c r="H184" s="23"/>
      <c r="I184" s="13"/>
      <c r="J184" s="2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F184" s="13"/>
      <c r="AG184" s="13"/>
      <c r="AH184" s="13"/>
      <c r="AI184" s="13"/>
      <c r="AJ184" s="13"/>
      <c r="AK184" s="13"/>
      <c r="AL184" s="13"/>
      <c r="AM184" s="13"/>
      <c r="AN184" s="13"/>
      <c r="AO184" s="13"/>
      <c r="AP184" s="13"/>
      <c r="AQ184" s="13"/>
      <c r="AR184" s="13"/>
      <c r="AS184" s="13"/>
      <c r="AT184" s="13"/>
      <c r="AU184" s="13"/>
      <c r="AV184" s="13"/>
      <c r="AW184" s="13"/>
      <c r="AX184" s="13"/>
      <c r="AY184" s="13"/>
      <c r="AZ184" s="13"/>
      <c r="BA184" s="13"/>
      <c r="BB184" s="13"/>
    </row>
    <row r="185" spans="1:54">
      <c r="A185" s="13"/>
      <c r="B185" s="13"/>
      <c r="C185" s="13"/>
      <c r="D185" s="23"/>
      <c r="E185" s="13"/>
      <c r="F185" s="23"/>
      <c r="G185" s="13"/>
      <c r="H185" s="23"/>
      <c r="I185" s="13"/>
      <c r="J185" s="2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F185" s="13"/>
      <c r="AG185" s="13"/>
      <c r="AH185" s="13"/>
      <c r="AI185" s="13"/>
      <c r="AJ185" s="13"/>
      <c r="AK185" s="13"/>
      <c r="AL185" s="13"/>
      <c r="AM185" s="13"/>
      <c r="AN185" s="13"/>
      <c r="AO185" s="13"/>
      <c r="AP185" s="13"/>
      <c r="AQ185" s="13"/>
      <c r="AR185" s="13"/>
      <c r="AS185" s="13"/>
      <c r="AT185" s="13"/>
      <c r="AU185" s="13"/>
      <c r="AV185" s="13"/>
      <c r="AW185" s="13"/>
      <c r="AX185" s="13"/>
      <c r="AY185" s="13"/>
      <c r="AZ185" s="13"/>
      <c r="BA185" s="13"/>
      <c r="BB185" s="13"/>
    </row>
    <row r="186" spans="1:54">
      <c r="A186" s="13"/>
      <c r="B186" s="13"/>
      <c r="C186" s="13"/>
      <c r="D186" s="23"/>
      <c r="E186" s="13"/>
      <c r="F186" s="23"/>
      <c r="G186" s="13"/>
      <c r="H186" s="23"/>
      <c r="I186" s="13"/>
      <c r="J186" s="2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F186" s="13"/>
      <c r="AG186" s="13"/>
      <c r="AH186" s="13"/>
      <c r="AI186" s="13"/>
      <c r="AJ186" s="13"/>
      <c r="AK186" s="13"/>
      <c r="AL186" s="13"/>
      <c r="AM186" s="13"/>
      <c r="AN186" s="13"/>
      <c r="AO186" s="13"/>
      <c r="AP186" s="13"/>
      <c r="AQ186" s="13"/>
      <c r="AR186" s="13"/>
      <c r="AS186" s="13"/>
      <c r="AT186" s="13"/>
      <c r="AU186" s="13"/>
      <c r="AV186" s="13"/>
      <c r="AW186" s="13"/>
      <c r="AX186" s="13"/>
      <c r="AY186" s="13"/>
      <c r="AZ186" s="13"/>
      <c r="BA186" s="13"/>
      <c r="BB186" s="13"/>
    </row>
    <row r="187" spans="1:54">
      <c r="A187" s="13"/>
      <c r="B187" s="13"/>
      <c r="C187" s="13"/>
      <c r="D187" s="23"/>
      <c r="E187" s="13"/>
      <c r="F187" s="23"/>
      <c r="G187" s="13"/>
      <c r="H187" s="23"/>
      <c r="I187" s="13"/>
      <c r="J187" s="2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F187" s="13"/>
      <c r="AG187" s="13"/>
      <c r="AH187" s="13"/>
      <c r="AI187" s="13"/>
      <c r="AJ187" s="13"/>
      <c r="AK187" s="13"/>
      <c r="AL187" s="13"/>
      <c r="AM187" s="13"/>
      <c r="AN187" s="13"/>
      <c r="AO187" s="13"/>
      <c r="AP187" s="13"/>
      <c r="AQ187" s="13"/>
      <c r="AR187" s="13"/>
      <c r="AS187" s="13"/>
      <c r="AT187" s="13"/>
      <c r="AU187" s="13"/>
      <c r="AV187" s="13"/>
      <c r="AW187" s="13"/>
      <c r="AX187" s="13"/>
      <c r="AY187" s="13"/>
      <c r="AZ187" s="13"/>
      <c r="BA187" s="13"/>
      <c r="BB187" s="13"/>
    </row>
    <row r="188" spans="1:54">
      <c r="A188" s="13"/>
      <c r="B188" s="13"/>
      <c r="C188" s="13"/>
      <c r="D188" s="23"/>
      <c r="E188" s="13"/>
      <c r="F188" s="23"/>
      <c r="G188" s="13"/>
      <c r="H188" s="23"/>
      <c r="I188" s="13"/>
      <c r="J188" s="2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F188" s="13"/>
      <c r="AG188" s="13"/>
      <c r="AH188" s="13"/>
      <c r="AI188" s="13"/>
      <c r="AJ188" s="13"/>
      <c r="AK188" s="13"/>
      <c r="AL188" s="13"/>
      <c r="AM188" s="13"/>
      <c r="AN188" s="13"/>
      <c r="AO188" s="13"/>
      <c r="AP188" s="13"/>
      <c r="AQ188" s="13"/>
      <c r="AR188" s="13"/>
      <c r="AS188" s="13"/>
      <c r="AT188" s="13"/>
      <c r="AU188" s="13"/>
      <c r="AV188" s="13"/>
      <c r="AW188" s="13"/>
      <c r="AX188" s="13"/>
      <c r="AY188" s="13"/>
      <c r="AZ188" s="13"/>
      <c r="BA188" s="13"/>
      <c r="BB188" s="13"/>
    </row>
    <row r="189" spans="1:54">
      <c r="A189" s="13"/>
      <c r="B189" s="13"/>
      <c r="C189" s="13"/>
      <c r="D189" s="23"/>
      <c r="E189" s="13"/>
      <c r="F189" s="23"/>
      <c r="G189" s="13"/>
      <c r="H189" s="23"/>
      <c r="I189" s="13"/>
      <c r="J189" s="2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F189" s="13"/>
      <c r="AG189" s="13"/>
      <c r="AH189" s="13"/>
      <c r="AI189" s="13"/>
      <c r="AJ189" s="13"/>
      <c r="AK189" s="13"/>
      <c r="AL189" s="13"/>
      <c r="AM189" s="13"/>
      <c r="AN189" s="13"/>
      <c r="AO189" s="13"/>
      <c r="AP189" s="13"/>
      <c r="AQ189" s="13"/>
      <c r="AR189" s="13"/>
      <c r="AS189" s="13"/>
      <c r="AT189" s="13"/>
      <c r="AU189" s="13"/>
      <c r="AV189" s="13"/>
      <c r="AW189" s="13"/>
      <c r="AX189" s="13"/>
      <c r="AY189" s="13"/>
      <c r="AZ189" s="13"/>
      <c r="BA189" s="13"/>
      <c r="BB189" s="13"/>
    </row>
    <row r="190" spans="1:54">
      <c r="A190" s="13"/>
      <c r="B190" s="13"/>
      <c r="C190" s="13"/>
      <c r="D190" s="23"/>
      <c r="E190" s="13"/>
      <c r="F190" s="23"/>
      <c r="G190" s="13"/>
      <c r="H190" s="23"/>
      <c r="I190" s="13"/>
      <c r="J190" s="2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F190" s="13"/>
      <c r="AG190" s="13"/>
      <c r="AH190" s="13"/>
      <c r="AI190" s="13"/>
      <c r="AJ190" s="13"/>
      <c r="AK190" s="13"/>
      <c r="AL190" s="13"/>
      <c r="AM190" s="13"/>
      <c r="AN190" s="13"/>
      <c r="AO190" s="13"/>
      <c r="AP190" s="13"/>
      <c r="AQ190" s="13"/>
      <c r="AR190" s="13"/>
      <c r="AS190" s="13"/>
      <c r="AT190" s="13"/>
      <c r="AU190" s="13"/>
      <c r="AV190" s="13"/>
      <c r="AW190" s="13"/>
      <c r="AX190" s="13"/>
      <c r="AY190" s="13"/>
      <c r="AZ190" s="13"/>
      <c r="BA190" s="13"/>
      <c r="BB190" s="13"/>
    </row>
    <row r="191" spans="1:54">
      <c r="A191" s="13"/>
      <c r="B191" s="13"/>
      <c r="C191" s="13"/>
      <c r="D191" s="23"/>
      <c r="E191" s="13"/>
      <c r="F191" s="23"/>
      <c r="G191" s="13"/>
      <c r="H191" s="23"/>
      <c r="I191" s="13"/>
      <c r="J191" s="2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F191" s="13"/>
      <c r="AG191" s="13"/>
      <c r="AH191" s="13"/>
      <c r="AI191" s="13"/>
      <c r="AJ191" s="13"/>
      <c r="AK191" s="13"/>
      <c r="AL191" s="13"/>
      <c r="AM191" s="13"/>
      <c r="AN191" s="13"/>
      <c r="AO191" s="13"/>
      <c r="AP191" s="13"/>
      <c r="AQ191" s="13"/>
      <c r="AR191" s="13"/>
      <c r="AS191" s="13"/>
      <c r="AT191" s="13"/>
      <c r="AU191" s="13"/>
      <c r="AV191" s="13"/>
      <c r="AW191" s="13"/>
      <c r="AX191" s="13"/>
      <c r="AY191" s="13"/>
      <c r="AZ191" s="13"/>
      <c r="BA191" s="13"/>
      <c r="BB191" s="13"/>
    </row>
    <row r="192" spans="1:54">
      <c r="A192" s="13"/>
      <c r="B192" s="13"/>
      <c r="C192" s="13"/>
      <c r="D192" s="23"/>
      <c r="E192" s="13"/>
      <c r="F192" s="23"/>
      <c r="G192" s="13"/>
      <c r="H192" s="23"/>
      <c r="I192" s="13"/>
      <c r="J192" s="2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F192" s="13"/>
      <c r="AG192" s="13"/>
      <c r="AH192" s="13"/>
      <c r="AI192" s="13"/>
      <c r="AJ192" s="13"/>
      <c r="AK192" s="13"/>
      <c r="AL192" s="13"/>
      <c r="AM192" s="13"/>
      <c r="AN192" s="13"/>
      <c r="AO192" s="13"/>
      <c r="AP192" s="13"/>
      <c r="AQ192" s="13"/>
      <c r="AR192" s="13"/>
      <c r="AS192" s="13"/>
      <c r="AT192" s="13"/>
      <c r="AU192" s="13"/>
      <c r="AV192" s="13"/>
      <c r="AW192" s="13"/>
      <c r="AX192" s="13"/>
      <c r="AY192" s="13"/>
      <c r="AZ192" s="13"/>
      <c r="BA192" s="13"/>
      <c r="BB192" s="13"/>
    </row>
    <row r="193" spans="1:54">
      <c r="A193" s="13"/>
      <c r="B193" s="13"/>
      <c r="C193" s="13"/>
      <c r="D193" s="23"/>
      <c r="E193" s="13"/>
      <c r="F193" s="23"/>
      <c r="G193" s="13"/>
      <c r="H193" s="23"/>
      <c r="I193" s="13"/>
      <c r="J193" s="2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F193" s="13"/>
      <c r="AG193" s="13"/>
      <c r="AH193" s="13"/>
      <c r="AI193" s="13"/>
      <c r="AJ193" s="13"/>
      <c r="AK193" s="13"/>
      <c r="AL193" s="13"/>
      <c r="AM193" s="13"/>
      <c r="AN193" s="13"/>
      <c r="AO193" s="13"/>
      <c r="AP193" s="13"/>
      <c r="AQ193" s="13"/>
      <c r="AR193" s="13"/>
      <c r="AS193" s="13"/>
      <c r="AT193" s="13"/>
      <c r="AU193" s="13"/>
      <c r="AV193" s="13"/>
      <c r="AW193" s="13"/>
      <c r="AX193" s="13"/>
      <c r="AY193" s="13"/>
      <c r="AZ193" s="13"/>
      <c r="BA193" s="13"/>
      <c r="BB193" s="13"/>
    </row>
    <row r="194" spans="1:54">
      <c r="A194" s="13"/>
      <c r="B194" s="13"/>
      <c r="C194" s="13"/>
      <c r="D194" s="23"/>
      <c r="E194" s="13"/>
      <c r="F194" s="23"/>
      <c r="G194" s="13"/>
      <c r="H194" s="23"/>
      <c r="I194" s="13"/>
      <c r="J194" s="2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F194" s="13"/>
      <c r="AG194" s="13"/>
      <c r="AH194" s="13"/>
      <c r="AI194" s="13"/>
      <c r="AJ194" s="13"/>
      <c r="AK194" s="13"/>
      <c r="AL194" s="13"/>
      <c r="AM194" s="13"/>
      <c r="AN194" s="13"/>
      <c r="AO194" s="13"/>
      <c r="AP194" s="13"/>
      <c r="AQ194" s="13"/>
      <c r="AR194" s="13"/>
      <c r="AS194" s="13"/>
      <c r="AT194" s="13"/>
      <c r="AU194" s="13"/>
      <c r="AV194" s="13"/>
      <c r="AW194" s="13"/>
      <c r="AX194" s="13"/>
      <c r="AY194" s="13"/>
      <c r="AZ194" s="13"/>
      <c r="BA194" s="13"/>
      <c r="BB194" s="13"/>
    </row>
    <row r="195" spans="1:54">
      <c r="A195" s="13"/>
      <c r="B195" s="13"/>
      <c r="C195" s="13"/>
      <c r="D195" s="23"/>
      <c r="E195" s="13"/>
      <c r="F195" s="23"/>
      <c r="G195" s="13"/>
      <c r="H195" s="23"/>
      <c r="I195" s="13"/>
      <c r="J195" s="2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F195" s="13"/>
      <c r="AG195" s="13"/>
      <c r="AH195" s="13"/>
      <c r="AI195" s="13"/>
      <c r="AJ195" s="13"/>
      <c r="AK195" s="13"/>
      <c r="AL195" s="13"/>
      <c r="AM195" s="13"/>
      <c r="AN195" s="13"/>
      <c r="AO195" s="13"/>
      <c r="AP195" s="13"/>
      <c r="AQ195" s="13"/>
      <c r="AR195" s="13"/>
      <c r="AS195" s="13"/>
      <c r="AT195" s="13"/>
      <c r="AU195" s="13"/>
      <c r="AV195" s="13"/>
      <c r="AW195" s="13"/>
      <c r="AX195" s="13"/>
      <c r="AY195" s="13"/>
      <c r="AZ195" s="13"/>
      <c r="BA195" s="13"/>
      <c r="BB195" s="13"/>
    </row>
    <row r="196" spans="1:54">
      <c r="A196" s="13"/>
      <c r="B196" s="13"/>
      <c r="C196" s="13"/>
      <c r="D196" s="23"/>
      <c r="E196" s="13"/>
      <c r="F196" s="23"/>
      <c r="G196" s="13"/>
      <c r="H196" s="23"/>
      <c r="I196" s="13"/>
      <c r="J196" s="2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F196" s="13"/>
      <c r="AG196" s="13"/>
      <c r="AH196" s="13"/>
      <c r="AI196" s="13"/>
      <c r="AJ196" s="13"/>
      <c r="AK196" s="13"/>
      <c r="AL196" s="13"/>
      <c r="AM196" s="13"/>
      <c r="AN196" s="13"/>
      <c r="AO196" s="13"/>
      <c r="AP196" s="13"/>
      <c r="AQ196" s="13"/>
      <c r="AR196" s="13"/>
      <c r="AS196" s="13"/>
      <c r="AT196" s="13"/>
      <c r="AU196" s="13"/>
      <c r="AV196" s="13"/>
      <c r="AW196" s="13"/>
      <c r="AX196" s="13"/>
      <c r="AY196" s="13"/>
      <c r="AZ196" s="13"/>
      <c r="BA196" s="13"/>
      <c r="BB196" s="13"/>
    </row>
    <row r="197" spans="1:54">
      <c r="A197" s="13"/>
      <c r="B197" s="13"/>
      <c r="C197" s="13"/>
      <c r="D197" s="23"/>
      <c r="E197" s="13"/>
      <c r="F197" s="23"/>
      <c r="G197" s="13"/>
      <c r="H197" s="23"/>
      <c r="I197" s="13"/>
      <c r="J197" s="2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F197" s="13"/>
      <c r="AG197" s="13"/>
      <c r="AH197" s="13"/>
      <c r="AI197" s="13"/>
      <c r="AJ197" s="13"/>
      <c r="AK197" s="13"/>
      <c r="AL197" s="13"/>
      <c r="AM197" s="13"/>
      <c r="AN197" s="13"/>
      <c r="AO197" s="13"/>
      <c r="AP197" s="13"/>
      <c r="AQ197" s="13"/>
      <c r="AR197" s="13"/>
      <c r="AS197" s="13"/>
      <c r="AT197" s="13"/>
      <c r="AU197" s="13"/>
      <c r="AV197" s="13"/>
      <c r="AW197" s="13"/>
      <c r="AX197" s="13"/>
      <c r="AY197" s="13"/>
      <c r="AZ197" s="13"/>
      <c r="BA197" s="13"/>
      <c r="BB197" s="13"/>
    </row>
    <row r="198" spans="1:54">
      <c r="A198" s="13"/>
      <c r="B198" s="13"/>
      <c r="C198" s="13"/>
      <c r="D198" s="23"/>
      <c r="E198" s="13"/>
      <c r="F198" s="23"/>
      <c r="G198" s="13"/>
      <c r="H198" s="23"/>
      <c r="I198" s="13"/>
      <c r="J198" s="2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F198" s="13"/>
      <c r="AG198" s="13"/>
      <c r="AH198" s="13"/>
      <c r="AI198" s="13"/>
      <c r="AJ198" s="13"/>
      <c r="AK198" s="13"/>
      <c r="AL198" s="13"/>
      <c r="AM198" s="13"/>
      <c r="AN198" s="13"/>
      <c r="AO198" s="13"/>
      <c r="AP198" s="13"/>
      <c r="AQ198" s="13"/>
      <c r="AR198" s="13"/>
      <c r="AS198" s="13"/>
      <c r="AT198" s="13"/>
      <c r="AU198" s="13"/>
      <c r="AV198" s="13"/>
      <c r="AW198" s="13"/>
      <c r="AX198" s="13"/>
      <c r="AY198" s="13"/>
      <c r="AZ198" s="13"/>
      <c r="BA198" s="13"/>
      <c r="BB198" s="13"/>
    </row>
    <row r="199" spans="1:54">
      <c r="A199" s="13"/>
      <c r="B199" s="13"/>
      <c r="C199" s="13"/>
      <c r="D199" s="23"/>
      <c r="E199" s="13"/>
      <c r="F199" s="23"/>
      <c r="G199" s="13"/>
      <c r="H199" s="23"/>
      <c r="I199" s="13"/>
      <c r="J199" s="2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F199" s="13"/>
      <c r="AG199" s="13"/>
      <c r="AH199" s="13"/>
      <c r="AI199" s="13"/>
      <c r="AJ199" s="13"/>
      <c r="AK199" s="13"/>
      <c r="AL199" s="13"/>
      <c r="AM199" s="13"/>
      <c r="AN199" s="13"/>
      <c r="AO199" s="13"/>
      <c r="AP199" s="13"/>
      <c r="AQ199" s="13"/>
      <c r="AR199" s="13"/>
      <c r="AS199" s="13"/>
      <c r="AT199" s="13"/>
      <c r="AU199" s="13"/>
      <c r="AV199" s="13"/>
      <c r="AW199" s="13"/>
      <c r="AX199" s="13"/>
      <c r="AY199" s="13"/>
      <c r="AZ199" s="13"/>
      <c r="BA199" s="13"/>
      <c r="BB199" s="13"/>
    </row>
    <row r="200" spans="1:54">
      <c r="A200" s="13"/>
      <c r="B200" s="13"/>
      <c r="C200" s="13"/>
      <c r="D200" s="23"/>
      <c r="E200" s="13"/>
      <c r="F200" s="23"/>
      <c r="G200" s="13"/>
      <c r="H200" s="23"/>
      <c r="I200" s="13"/>
      <c r="J200" s="2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F200" s="13"/>
      <c r="AG200" s="13"/>
      <c r="AH200" s="13"/>
      <c r="AI200" s="13"/>
      <c r="AJ200" s="13"/>
      <c r="AK200" s="13"/>
      <c r="AL200" s="13"/>
      <c r="AM200" s="13"/>
      <c r="AN200" s="13"/>
      <c r="AO200" s="13"/>
      <c r="AP200" s="13"/>
      <c r="AQ200" s="13"/>
      <c r="AR200" s="13"/>
      <c r="AS200" s="13"/>
      <c r="AT200" s="13"/>
      <c r="AU200" s="13"/>
      <c r="AV200" s="13"/>
      <c r="AW200" s="13"/>
      <c r="AX200" s="13"/>
      <c r="AY200" s="13"/>
      <c r="AZ200" s="13"/>
      <c r="BA200" s="13"/>
      <c r="BB200" s="13"/>
    </row>
    <row r="201" spans="1:54">
      <c r="A201" s="13"/>
      <c r="B201" s="13"/>
      <c r="C201" s="13"/>
      <c r="D201" s="23"/>
      <c r="E201" s="13"/>
      <c r="F201" s="23"/>
      <c r="G201" s="13"/>
      <c r="H201" s="23"/>
      <c r="I201" s="13"/>
      <c r="J201" s="2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F201" s="13"/>
      <c r="AG201" s="13"/>
      <c r="AH201" s="13"/>
      <c r="AI201" s="13"/>
      <c r="AJ201" s="13"/>
      <c r="AK201" s="13"/>
      <c r="AL201" s="13"/>
      <c r="AM201" s="13"/>
      <c r="AN201" s="13"/>
      <c r="AO201" s="13"/>
      <c r="AP201" s="13"/>
      <c r="AQ201" s="13"/>
      <c r="AR201" s="13"/>
      <c r="AS201" s="13"/>
      <c r="AT201" s="13"/>
      <c r="AU201" s="13"/>
      <c r="AV201" s="13"/>
      <c r="AW201" s="13"/>
      <c r="AX201" s="13"/>
      <c r="AY201" s="13"/>
      <c r="AZ201" s="13"/>
      <c r="BA201" s="13"/>
      <c r="BB201" s="13"/>
    </row>
    <row r="202" spans="1:54">
      <c r="A202" s="13"/>
      <c r="B202" s="13"/>
      <c r="C202" s="13"/>
      <c r="D202" s="23"/>
      <c r="E202" s="13"/>
      <c r="F202" s="23"/>
      <c r="G202" s="13"/>
      <c r="H202" s="23"/>
      <c r="I202" s="13"/>
      <c r="J202" s="2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F202" s="13"/>
      <c r="AG202" s="13"/>
      <c r="AH202" s="13"/>
      <c r="AI202" s="13"/>
      <c r="AJ202" s="13"/>
      <c r="AK202" s="13"/>
      <c r="AL202" s="13"/>
      <c r="AM202" s="13"/>
      <c r="AN202" s="13"/>
      <c r="AO202" s="13"/>
      <c r="AP202" s="13"/>
      <c r="AQ202" s="13"/>
      <c r="AR202" s="13"/>
      <c r="AS202" s="13"/>
      <c r="AT202" s="13"/>
      <c r="AU202" s="13"/>
      <c r="AV202" s="13"/>
      <c r="AW202" s="13"/>
      <c r="AX202" s="13"/>
      <c r="AY202" s="13"/>
      <c r="AZ202" s="13"/>
      <c r="BA202" s="13"/>
      <c r="BB202" s="13"/>
    </row>
    <row r="203" spans="1:54">
      <c r="A203" s="13"/>
      <c r="B203" s="13"/>
      <c r="C203" s="13"/>
      <c r="D203" s="23"/>
      <c r="E203" s="13"/>
      <c r="F203" s="23"/>
      <c r="G203" s="13"/>
      <c r="H203" s="23"/>
      <c r="I203" s="13"/>
      <c r="J203" s="2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F203" s="13"/>
      <c r="AG203" s="13"/>
      <c r="AH203" s="13"/>
      <c r="AI203" s="13"/>
      <c r="AJ203" s="13"/>
      <c r="AK203" s="13"/>
      <c r="AL203" s="13"/>
      <c r="AM203" s="13"/>
      <c r="AN203" s="13"/>
      <c r="AO203" s="13"/>
      <c r="AP203" s="13"/>
      <c r="AQ203" s="13"/>
      <c r="AR203" s="13"/>
      <c r="AS203" s="13"/>
      <c r="AT203" s="13"/>
      <c r="AU203" s="13"/>
      <c r="AV203" s="13"/>
      <c r="AW203" s="13"/>
      <c r="AX203" s="13"/>
      <c r="AY203" s="13"/>
      <c r="AZ203" s="13"/>
      <c r="BA203" s="13"/>
      <c r="BB203" s="13"/>
    </row>
    <row r="204" spans="1:54">
      <c r="A204" s="13"/>
      <c r="B204" s="13"/>
      <c r="C204" s="13"/>
      <c r="D204" s="23"/>
      <c r="E204" s="13"/>
      <c r="F204" s="23"/>
      <c r="G204" s="13"/>
      <c r="H204" s="23"/>
      <c r="I204" s="13"/>
      <c r="J204" s="2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F204" s="13"/>
      <c r="AG204" s="13"/>
      <c r="AH204" s="13"/>
      <c r="AI204" s="13"/>
      <c r="AJ204" s="13"/>
      <c r="AK204" s="13"/>
      <c r="AL204" s="13"/>
      <c r="AM204" s="13"/>
      <c r="AN204" s="13"/>
      <c r="AO204" s="13"/>
      <c r="AP204" s="13"/>
      <c r="AQ204" s="13"/>
      <c r="AR204" s="13"/>
      <c r="AS204" s="13"/>
      <c r="AT204" s="13"/>
      <c r="AU204" s="13"/>
      <c r="AV204" s="13"/>
      <c r="AW204" s="13"/>
      <c r="AX204" s="13"/>
      <c r="AY204" s="13"/>
      <c r="AZ204" s="13"/>
      <c r="BA204" s="13"/>
      <c r="BB204" s="13"/>
    </row>
    <row r="205" spans="1:54">
      <c r="A205" s="13"/>
      <c r="B205" s="13"/>
      <c r="C205" s="13"/>
      <c r="D205" s="23"/>
      <c r="E205" s="13"/>
      <c r="F205" s="23"/>
      <c r="G205" s="13"/>
      <c r="H205" s="23"/>
      <c r="I205" s="13"/>
      <c r="J205" s="2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F205" s="13"/>
      <c r="AG205" s="13"/>
      <c r="AH205" s="13"/>
      <c r="AI205" s="13"/>
      <c r="AJ205" s="13"/>
      <c r="AK205" s="13"/>
      <c r="AL205" s="13"/>
      <c r="AM205" s="13"/>
      <c r="AN205" s="13"/>
      <c r="AO205" s="13"/>
      <c r="AP205" s="13"/>
      <c r="AQ205" s="13"/>
      <c r="AR205" s="13"/>
      <c r="AS205" s="13"/>
      <c r="AT205" s="13"/>
      <c r="AU205" s="13"/>
      <c r="AV205" s="13"/>
      <c r="AW205" s="13"/>
      <c r="AX205" s="13"/>
      <c r="AY205" s="13"/>
      <c r="AZ205" s="13"/>
      <c r="BA205" s="13"/>
      <c r="BB205" s="13"/>
    </row>
    <row r="206" spans="1:54">
      <c r="A206" s="13"/>
      <c r="B206" s="13"/>
      <c r="C206" s="13"/>
      <c r="D206" s="23"/>
      <c r="E206" s="13"/>
      <c r="F206" s="23"/>
      <c r="G206" s="13"/>
      <c r="H206" s="23"/>
      <c r="I206" s="13"/>
      <c r="J206" s="2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F206" s="13"/>
      <c r="AG206" s="13"/>
      <c r="AH206" s="13"/>
      <c r="AI206" s="13"/>
      <c r="AJ206" s="13"/>
      <c r="AK206" s="13"/>
      <c r="AL206" s="13"/>
      <c r="AM206" s="13"/>
      <c r="AN206" s="13"/>
      <c r="AO206" s="13"/>
      <c r="AP206" s="13"/>
      <c r="AQ206" s="13"/>
      <c r="AR206" s="13"/>
      <c r="AS206" s="13"/>
      <c r="AT206" s="13"/>
      <c r="AU206" s="13"/>
      <c r="AV206" s="13"/>
      <c r="AW206" s="13"/>
      <c r="AX206" s="13"/>
      <c r="AY206" s="13"/>
      <c r="AZ206" s="13"/>
      <c r="BA206" s="13"/>
      <c r="BB206" s="13"/>
    </row>
    <row r="207" spans="1:54">
      <c r="A207" s="13"/>
      <c r="B207" s="13"/>
      <c r="C207" s="13"/>
      <c r="D207" s="23"/>
      <c r="E207" s="13"/>
      <c r="F207" s="23"/>
      <c r="G207" s="13"/>
      <c r="H207" s="23"/>
      <c r="I207" s="13"/>
      <c r="J207" s="2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F207" s="13"/>
      <c r="AG207" s="13"/>
      <c r="AH207" s="13"/>
      <c r="AI207" s="13"/>
      <c r="AJ207" s="13"/>
      <c r="AK207" s="13"/>
      <c r="AL207" s="13"/>
      <c r="AM207" s="13"/>
      <c r="AN207" s="13"/>
      <c r="AO207" s="13"/>
      <c r="AP207" s="13"/>
      <c r="AQ207" s="13"/>
      <c r="AR207" s="13"/>
      <c r="AS207" s="13"/>
      <c r="AT207" s="13"/>
      <c r="AU207" s="13"/>
      <c r="AV207" s="13"/>
      <c r="AW207" s="13"/>
      <c r="AX207" s="13"/>
      <c r="AY207" s="13"/>
      <c r="AZ207" s="13"/>
      <c r="BA207" s="13"/>
      <c r="BB207" s="13"/>
    </row>
    <row r="208" spans="1:54">
      <c r="A208" s="13"/>
      <c r="B208" s="13"/>
      <c r="C208" s="13"/>
      <c r="D208" s="23"/>
      <c r="E208" s="13"/>
      <c r="F208" s="23"/>
      <c r="G208" s="13"/>
      <c r="H208" s="23"/>
      <c r="I208" s="13"/>
      <c r="J208" s="2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F208" s="13"/>
      <c r="AG208" s="13"/>
      <c r="AH208" s="13"/>
      <c r="AI208" s="13"/>
      <c r="AJ208" s="13"/>
      <c r="AK208" s="13"/>
      <c r="AL208" s="13"/>
      <c r="AM208" s="13"/>
      <c r="AN208" s="13"/>
      <c r="AO208" s="13"/>
      <c r="AP208" s="13"/>
      <c r="AQ208" s="13"/>
      <c r="AR208" s="13"/>
      <c r="AS208" s="13"/>
      <c r="AT208" s="13"/>
      <c r="AU208" s="13"/>
      <c r="AV208" s="13"/>
      <c r="AW208" s="13"/>
      <c r="AX208" s="13"/>
      <c r="AY208" s="13"/>
      <c r="AZ208" s="13"/>
      <c r="BA208" s="13"/>
      <c r="BB208" s="13"/>
    </row>
    <row r="209" spans="1:54">
      <c r="A209" s="13"/>
      <c r="B209" s="13"/>
      <c r="C209" s="13"/>
      <c r="D209" s="23"/>
      <c r="E209" s="13"/>
      <c r="F209" s="23"/>
      <c r="G209" s="13"/>
      <c r="H209" s="23"/>
      <c r="I209" s="13"/>
      <c r="J209" s="2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F209" s="13"/>
      <c r="AG209" s="13"/>
      <c r="AH209" s="13"/>
      <c r="AI209" s="13"/>
      <c r="AJ209" s="13"/>
      <c r="AK209" s="13"/>
      <c r="AL209" s="13"/>
      <c r="AM209" s="13"/>
      <c r="AN209" s="13"/>
      <c r="AO209" s="13"/>
      <c r="AP209" s="13"/>
      <c r="AQ209" s="13"/>
      <c r="AR209" s="13"/>
      <c r="AS209" s="13"/>
      <c r="AT209" s="13"/>
      <c r="AU209" s="13"/>
      <c r="AV209" s="13"/>
      <c r="AW209" s="13"/>
      <c r="AX209" s="13"/>
      <c r="AY209" s="13"/>
      <c r="AZ209" s="13"/>
      <c r="BA209" s="13"/>
      <c r="BB209" s="13"/>
    </row>
    <row r="210" spans="1:54">
      <c r="A210" s="13"/>
      <c r="B210" s="13"/>
      <c r="C210" s="13"/>
      <c r="D210" s="23"/>
      <c r="E210" s="13"/>
      <c r="F210" s="23"/>
      <c r="G210" s="13"/>
      <c r="H210" s="23"/>
      <c r="I210" s="13"/>
      <c r="J210" s="2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F210" s="13"/>
      <c r="AG210" s="13"/>
      <c r="AH210" s="13"/>
      <c r="AI210" s="13"/>
      <c r="AJ210" s="13"/>
      <c r="AK210" s="13"/>
      <c r="AL210" s="13"/>
      <c r="AM210" s="13"/>
      <c r="AN210" s="13"/>
      <c r="AO210" s="13"/>
      <c r="AP210" s="13"/>
      <c r="AQ210" s="13"/>
      <c r="AR210" s="13"/>
      <c r="AS210" s="13"/>
      <c r="AT210" s="13"/>
      <c r="AU210" s="13"/>
      <c r="AV210" s="13"/>
      <c r="AW210" s="13"/>
      <c r="AX210" s="13"/>
      <c r="AY210" s="13"/>
      <c r="AZ210" s="13"/>
      <c r="BA210" s="13"/>
      <c r="BB210" s="13"/>
    </row>
    <row r="211" spans="1:54">
      <c r="A211" s="13"/>
      <c r="B211" s="13"/>
      <c r="C211" s="13"/>
      <c r="D211" s="23"/>
      <c r="E211" s="13"/>
      <c r="F211" s="23"/>
      <c r="G211" s="13"/>
      <c r="H211" s="23"/>
      <c r="I211" s="13"/>
      <c r="J211" s="2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F211" s="13"/>
      <c r="AG211" s="13"/>
      <c r="AH211" s="13"/>
      <c r="AI211" s="13"/>
      <c r="AJ211" s="13"/>
      <c r="AK211" s="13"/>
      <c r="AL211" s="13"/>
      <c r="AM211" s="13"/>
      <c r="AN211" s="13"/>
      <c r="AO211" s="13"/>
      <c r="AP211" s="13"/>
      <c r="AQ211" s="13"/>
      <c r="AR211" s="13"/>
      <c r="AS211" s="13"/>
      <c r="AT211" s="13"/>
      <c r="AU211" s="13"/>
      <c r="AV211" s="13"/>
      <c r="AW211" s="13"/>
      <c r="AX211" s="13"/>
      <c r="AY211" s="13"/>
      <c r="AZ211" s="13"/>
      <c r="BA211" s="13"/>
      <c r="BB211" s="13"/>
    </row>
    <row r="212" spans="1:54">
      <c r="A212" s="13"/>
      <c r="B212" s="13"/>
      <c r="C212" s="13"/>
      <c r="D212" s="23"/>
      <c r="E212" s="13"/>
      <c r="F212" s="23"/>
      <c r="G212" s="13"/>
      <c r="H212" s="23"/>
      <c r="I212" s="13"/>
      <c r="J212" s="2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F212" s="13"/>
      <c r="AG212" s="13"/>
      <c r="AH212" s="13"/>
      <c r="AI212" s="13"/>
      <c r="AJ212" s="13"/>
      <c r="AK212" s="13"/>
      <c r="AL212" s="13"/>
      <c r="AM212" s="13"/>
      <c r="AN212" s="13"/>
      <c r="AO212" s="13"/>
      <c r="AP212" s="13"/>
      <c r="AQ212" s="13"/>
      <c r="AR212" s="13"/>
      <c r="AS212" s="13"/>
      <c r="AT212" s="13"/>
      <c r="AU212" s="13"/>
      <c r="AV212" s="13"/>
      <c r="AW212" s="13"/>
      <c r="AX212" s="13"/>
      <c r="AY212" s="13"/>
      <c r="AZ212" s="13"/>
      <c r="BA212" s="13"/>
      <c r="BB212" s="13"/>
    </row>
    <row r="213" spans="1:54">
      <c r="A213" s="13"/>
      <c r="B213" s="13"/>
      <c r="C213" s="13"/>
      <c r="D213" s="23"/>
      <c r="E213" s="13"/>
      <c r="F213" s="23"/>
      <c r="G213" s="13"/>
      <c r="H213" s="23"/>
      <c r="I213" s="13"/>
      <c r="J213" s="2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F213" s="13"/>
      <c r="AG213" s="13"/>
      <c r="AH213" s="13"/>
      <c r="AI213" s="13"/>
      <c r="AJ213" s="13"/>
      <c r="AK213" s="13"/>
      <c r="AL213" s="13"/>
      <c r="AM213" s="13"/>
      <c r="AN213" s="13"/>
      <c r="AO213" s="13"/>
      <c r="AP213" s="13"/>
      <c r="AQ213" s="13"/>
      <c r="AR213" s="13"/>
      <c r="AS213" s="13"/>
      <c r="AT213" s="13"/>
      <c r="AU213" s="13"/>
      <c r="AV213" s="13"/>
      <c r="AW213" s="13"/>
      <c r="AX213" s="13"/>
      <c r="AY213" s="13"/>
      <c r="AZ213" s="13"/>
      <c r="BA213" s="13"/>
      <c r="BB213" s="13"/>
    </row>
    <row r="214" spans="1:54">
      <c r="A214" s="13"/>
      <c r="B214" s="13"/>
      <c r="C214" s="13"/>
      <c r="D214" s="23"/>
      <c r="E214" s="13"/>
      <c r="F214" s="23"/>
      <c r="G214" s="13"/>
      <c r="H214" s="23"/>
      <c r="I214" s="13"/>
      <c r="J214" s="2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F214" s="13"/>
      <c r="AG214" s="13"/>
      <c r="AH214" s="13"/>
      <c r="AI214" s="13"/>
      <c r="AJ214" s="13"/>
      <c r="AK214" s="13"/>
      <c r="AL214" s="13"/>
      <c r="AM214" s="13"/>
      <c r="AN214" s="13"/>
      <c r="AO214" s="13"/>
      <c r="AP214" s="13"/>
      <c r="AQ214" s="13"/>
      <c r="AR214" s="13"/>
      <c r="AS214" s="13"/>
      <c r="AT214" s="13"/>
      <c r="AU214" s="13"/>
      <c r="AV214" s="13"/>
      <c r="AW214" s="13"/>
      <c r="AX214" s="13"/>
      <c r="AY214" s="13"/>
      <c r="AZ214" s="13"/>
      <c r="BA214" s="13"/>
      <c r="BB214" s="13"/>
    </row>
    <row r="215" spans="1:54">
      <c r="A215" s="13"/>
      <c r="B215" s="13"/>
      <c r="C215" s="13"/>
      <c r="D215" s="23"/>
      <c r="E215" s="13"/>
      <c r="F215" s="23"/>
      <c r="G215" s="13"/>
      <c r="H215" s="23"/>
      <c r="I215" s="13"/>
      <c r="J215" s="2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F215" s="13"/>
      <c r="AG215" s="13"/>
      <c r="AH215" s="13"/>
      <c r="AI215" s="13"/>
      <c r="AJ215" s="13"/>
      <c r="AK215" s="13"/>
      <c r="AL215" s="13"/>
      <c r="AM215" s="13"/>
      <c r="AN215" s="13"/>
      <c r="AO215" s="13"/>
      <c r="AP215" s="13"/>
      <c r="AQ215" s="13"/>
      <c r="AR215" s="13"/>
      <c r="AS215" s="13"/>
      <c r="AT215" s="13"/>
      <c r="AU215" s="13"/>
      <c r="AV215" s="13"/>
      <c r="AW215" s="13"/>
      <c r="AX215" s="13"/>
      <c r="AY215" s="13"/>
      <c r="AZ215" s="13"/>
      <c r="BA215" s="13"/>
      <c r="BB215" s="13"/>
    </row>
    <row r="216" spans="1:54">
      <c r="A216" s="13"/>
      <c r="B216" s="13"/>
      <c r="C216" s="13"/>
      <c r="D216" s="23"/>
      <c r="E216" s="13"/>
      <c r="F216" s="23"/>
      <c r="G216" s="13"/>
      <c r="H216" s="23"/>
      <c r="I216" s="13"/>
      <c r="J216" s="2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F216" s="13"/>
      <c r="AG216" s="13"/>
      <c r="AH216" s="13"/>
      <c r="AI216" s="13"/>
      <c r="AJ216" s="13"/>
      <c r="AK216" s="13"/>
      <c r="AL216" s="13"/>
      <c r="AM216" s="13"/>
      <c r="AN216" s="13"/>
      <c r="AO216" s="13"/>
      <c r="AP216" s="13"/>
      <c r="AQ216" s="13"/>
      <c r="AR216" s="13"/>
      <c r="AS216" s="13"/>
      <c r="AT216" s="13"/>
      <c r="AU216" s="13"/>
      <c r="AV216" s="13"/>
      <c r="AW216" s="13"/>
      <c r="AX216" s="13"/>
      <c r="AY216" s="13"/>
      <c r="AZ216" s="13"/>
      <c r="BA216" s="13"/>
      <c r="BB216" s="13"/>
    </row>
    <row r="217" spans="1:54">
      <c r="A217" s="13"/>
      <c r="B217" s="13"/>
      <c r="C217" s="13"/>
      <c r="D217" s="23"/>
      <c r="E217" s="13"/>
      <c r="F217" s="23"/>
      <c r="G217" s="13"/>
      <c r="H217" s="23"/>
      <c r="I217" s="13"/>
      <c r="J217" s="2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F217" s="13"/>
      <c r="AG217" s="13"/>
      <c r="AH217" s="13"/>
      <c r="AI217" s="13"/>
      <c r="AJ217" s="13"/>
      <c r="AK217" s="13"/>
      <c r="AL217" s="13"/>
      <c r="AM217" s="13"/>
      <c r="AN217" s="13"/>
      <c r="AO217" s="13"/>
      <c r="AP217" s="13"/>
      <c r="AQ217" s="13"/>
      <c r="AR217" s="13"/>
      <c r="AS217" s="13"/>
      <c r="AT217" s="13"/>
      <c r="AU217" s="13"/>
      <c r="AV217" s="13"/>
      <c r="AW217" s="13"/>
      <c r="AX217" s="13"/>
      <c r="AY217" s="13"/>
      <c r="AZ217" s="13"/>
      <c r="BA217" s="13"/>
      <c r="BB217" s="13"/>
    </row>
    <row r="218" spans="1:54">
      <c r="A218" s="13"/>
      <c r="B218" s="13"/>
      <c r="C218" s="13"/>
      <c r="D218" s="23"/>
      <c r="E218" s="13"/>
      <c r="F218" s="23"/>
      <c r="G218" s="13"/>
      <c r="H218" s="23"/>
      <c r="I218" s="13"/>
      <c r="J218" s="2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F218" s="13"/>
      <c r="AG218" s="13"/>
      <c r="AH218" s="13"/>
      <c r="AI218" s="13"/>
      <c r="AJ218" s="13"/>
      <c r="AK218" s="13"/>
      <c r="AL218" s="13"/>
      <c r="AM218" s="13"/>
      <c r="AN218" s="13"/>
      <c r="AO218" s="13"/>
      <c r="AP218" s="13"/>
      <c r="AQ218" s="13"/>
      <c r="AR218" s="13"/>
      <c r="AS218" s="13"/>
      <c r="AT218" s="13"/>
      <c r="AU218" s="13"/>
      <c r="AV218" s="13"/>
      <c r="AW218" s="13"/>
      <c r="AX218" s="13"/>
      <c r="AY218" s="13"/>
      <c r="AZ218" s="13"/>
      <c r="BA218" s="13"/>
      <c r="BB218" s="13"/>
    </row>
    <row r="219" spans="1:54">
      <c r="A219" s="13"/>
      <c r="B219" s="13"/>
      <c r="C219" s="13"/>
      <c r="D219" s="23"/>
      <c r="E219" s="13"/>
      <c r="F219" s="23"/>
      <c r="G219" s="13"/>
      <c r="H219" s="23"/>
      <c r="I219" s="13"/>
      <c r="J219" s="2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F219" s="13"/>
      <c r="AG219" s="13"/>
      <c r="AH219" s="13"/>
      <c r="AI219" s="13"/>
      <c r="AJ219" s="13"/>
      <c r="AK219" s="13"/>
      <c r="AL219" s="13"/>
      <c r="AM219" s="13"/>
      <c r="AN219" s="13"/>
      <c r="AO219" s="13"/>
      <c r="AP219" s="13"/>
      <c r="AQ219" s="13"/>
      <c r="AR219" s="13"/>
      <c r="AS219" s="13"/>
      <c r="AT219" s="13"/>
      <c r="AU219" s="13"/>
      <c r="AV219" s="13"/>
      <c r="AW219" s="13"/>
      <c r="AX219" s="13"/>
      <c r="AY219" s="13"/>
      <c r="AZ219" s="13"/>
      <c r="BA219" s="13"/>
      <c r="BB219" s="13"/>
    </row>
    <row r="220" spans="1:54">
      <c r="A220" s="13"/>
      <c r="B220" s="13"/>
      <c r="C220" s="13"/>
      <c r="D220" s="23"/>
      <c r="E220" s="13"/>
      <c r="F220" s="23"/>
      <c r="G220" s="13"/>
      <c r="H220" s="23"/>
      <c r="I220" s="13"/>
      <c r="J220" s="2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F220" s="13"/>
      <c r="AG220" s="13"/>
      <c r="AH220" s="13"/>
      <c r="AI220" s="13"/>
      <c r="AJ220" s="13"/>
      <c r="AK220" s="13"/>
      <c r="AL220" s="13"/>
      <c r="AM220" s="13"/>
      <c r="AN220" s="13"/>
      <c r="AO220" s="13"/>
      <c r="AP220" s="13"/>
      <c r="AQ220" s="13"/>
      <c r="AR220" s="13"/>
      <c r="AS220" s="13"/>
      <c r="AT220" s="13"/>
      <c r="AU220" s="13"/>
      <c r="AV220" s="13"/>
      <c r="AW220" s="13"/>
      <c r="AX220" s="13"/>
      <c r="AY220" s="13"/>
      <c r="AZ220" s="13"/>
      <c r="BA220" s="13"/>
      <c r="BB220" s="13"/>
    </row>
    <row r="221" spans="1:54">
      <c r="A221" s="13"/>
      <c r="B221" s="13"/>
      <c r="C221" s="13"/>
      <c r="D221" s="23"/>
      <c r="E221" s="13"/>
      <c r="F221" s="23"/>
      <c r="G221" s="13"/>
      <c r="H221" s="23"/>
      <c r="I221" s="13"/>
      <c r="J221" s="2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F221" s="13"/>
      <c r="AG221" s="13"/>
      <c r="AH221" s="13"/>
      <c r="AI221" s="13"/>
      <c r="AJ221" s="13"/>
      <c r="AK221" s="13"/>
      <c r="AL221" s="13"/>
      <c r="AM221" s="13"/>
      <c r="AN221" s="13"/>
      <c r="AO221" s="13"/>
      <c r="AP221" s="13"/>
      <c r="AQ221" s="13"/>
      <c r="AR221" s="13"/>
      <c r="AS221" s="13"/>
      <c r="AT221" s="13"/>
      <c r="AU221" s="13"/>
      <c r="AV221" s="13"/>
      <c r="AW221" s="13"/>
      <c r="AX221" s="13"/>
      <c r="AY221" s="13"/>
      <c r="AZ221" s="13"/>
      <c r="BA221" s="13"/>
      <c r="BB221" s="13"/>
    </row>
    <row r="222" spans="1:54">
      <c r="A222" s="13"/>
      <c r="B222" s="13"/>
      <c r="C222" s="13"/>
      <c r="D222" s="23"/>
      <c r="E222" s="13"/>
      <c r="F222" s="23"/>
      <c r="G222" s="13"/>
      <c r="H222" s="23"/>
      <c r="I222" s="13"/>
      <c r="J222" s="2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F222" s="13"/>
      <c r="AG222" s="13"/>
      <c r="AH222" s="13"/>
      <c r="AI222" s="13"/>
      <c r="AJ222" s="13"/>
      <c r="AK222" s="13"/>
      <c r="AL222" s="13"/>
      <c r="AM222" s="13"/>
      <c r="AN222" s="13"/>
      <c r="AO222" s="13"/>
      <c r="AP222" s="13"/>
      <c r="AQ222" s="13"/>
      <c r="AR222" s="13"/>
      <c r="AS222" s="13"/>
      <c r="AT222" s="13"/>
      <c r="AU222" s="13"/>
      <c r="AV222" s="13"/>
      <c r="AW222" s="13"/>
      <c r="AX222" s="13"/>
      <c r="AY222" s="13"/>
      <c r="AZ222" s="13"/>
      <c r="BA222" s="13"/>
      <c r="BB222" s="13"/>
    </row>
    <row r="223" spans="1:54">
      <c r="A223" s="13"/>
      <c r="B223" s="13"/>
      <c r="C223" s="13"/>
      <c r="D223" s="23"/>
      <c r="E223" s="13"/>
      <c r="F223" s="23"/>
      <c r="G223" s="13"/>
      <c r="H223" s="23"/>
      <c r="I223" s="13"/>
      <c r="J223" s="2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F223" s="13"/>
      <c r="AG223" s="13"/>
      <c r="AH223" s="13"/>
      <c r="AI223" s="13"/>
      <c r="AJ223" s="13"/>
      <c r="AK223" s="13"/>
      <c r="AL223" s="13"/>
      <c r="AM223" s="13"/>
      <c r="AN223" s="13"/>
      <c r="AO223" s="13"/>
      <c r="AP223" s="13"/>
      <c r="AQ223" s="13"/>
      <c r="AR223" s="13"/>
      <c r="AS223" s="13"/>
      <c r="AT223" s="13"/>
      <c r="AU223" s="13"/>
      <c r="AV223" s="13"/>
      <c r="AW223" s="13"/>
      <c r="AX223" s="13"/>
      <c r="AY223" s="13"/>
      <c r="AZ223" s="13"/>
      <c r="BA223" s="13"/>
      <c r="BB223" s="13"/>
    </row>
    <row r="224" spans="1:54">
      <c r="A224" s="13"/>
      <c r="B224" s="13"/>
      <c r="C224" s="13"/>
      <c r="D224" s="23"/>
      <c r="E224" s="13"/>
      <c r="F224" s="23"/>
      <c r="G224" s="13"/>
      <c r="H224" s="23"/>
      <c r="I224" s="13"/>
      <c r="J224" s="2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F224" s="13"/>
      <c r="AG224" s="13"/>
      <c r="AH224" s="13"/>
      <c r="AI224" s="13"/>
      <c r="AJ224" s="13"/>
      <c r="AK224" s="13"/>
      <c r="AL224" s="13"/>
      <c r="AM224" s="13"/>
      <c r="AN224" s="13"/>
      <c r="AO224" s="13"/>
      <c r="AP224" s="13"/>
      <c r="AQ224" s="13"/>
      <c r="AR224" s="13"/>
      <c r="AS224" s="13"/>
      <c r="AT224" s="13"/>
      <c r="AU224" s="13"/>
      <c r="AV224" s="13"/>
      <c r="AW224" s="13"/>
      <c r="AX224" s="13"/>
      <c r="AY224" s="13"/>
      <c r="AZ224" s="13"/>
      <c r="BA224" s="13"/>
      <c r="BB224" s="13"/>
    </row>
    <row r="225" spans="1:54">
      <c r="A225" s="13"/>
      <c r="B225" s="13"/>
      <c r="C225" s="13"/>
      <c r="D225" s="23"/>
      <c r="E225" s="13"/>
      <c r="F225" s="23"/>
      <c r="G225" s="13"/>
      <c r="H225" s="23"/>
      <c r="I225" s="13"/>
      <c r="J225" s="2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F225" s="13"/>
      <c r="AG225" s="13"/>
      <c r="AH225" s="13"/>
      <c r="AI225" s="13"/>
      <c r="AJ225" s="13"/>
      <c r="AK225" s="13"/>
      <c r="AL225" s="13"/>
      <c r="AM225" s="13"/>
      <c r="AN225" s="13"/>
      <c r="AO225" s="13"/>
      <c r="AP225" s="13"/>
      <c r="AQ225" s="13"/>
      <c r="AR225" s="13"/>
      <c r="AS225" s="13"/>
      <c r="AT225" s="13"/>
      <c r="AU225" s="13"/>
      <c r="AV225" s="13"/>
      <c r="AW225" s="13"/>
      <c r="AX225" s="13"/>
      <c r="AY225" s="13"/>
      <c r="AZ225" s="13"/>
      <c r="BA225" s="13"/>
      <c r="BB225" s="13"/>
    </row>
    <row r="226" spans="1:54">
      <c r="A226" s="13"/>
      <c r="B226" s="13"/>
      <c r="C226" s="13"/>
      <c r="D226" s="23"/>
      <c r="E226" s="13"/>
      <c r="F226" s="23"/>
      <c r="G226" s="13"/>
      <c r="H226" s="23"/>
      <c r="I226" s="13"/>
      <c r="J226" s="2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F226" s="13"/>
      <c r="AG226" s="13"/>
      <c r="AH226" s="13"/>
      <c r="AI226" s="13"/>
      <c r="AJ226" s="13"/>
      <c r="AK226" s="13"/>
      <c r="AL226" s="13"/>
      <c r="AM226" s="13"/>
      <c r="AN226" s="13"/>
      <c r="AO226" s="13"/>
      <c r="AP226" s="13"/>
      <c r="AQ226" s="13"/>
      <c r="AR226" s="13"/>
      <c r="AS226" s="13"/>
      <c r="AT226" s="13"/>
      <c r="AU226" s="13"/>
      <c r="AV226" s="13"/>
      <c r="AW226" s="13"/>
      <c r="AX226" s="13"/>
      <c r="AY226" s="13"/>
      <c r="AZ226" s="13"/>
      <c r="BA226" s="13"/>
      <c r="BB226" s="13"/>
    </row>
    <row r="227" spans="1:54">
      <c r="A227" s="13"/>
      <c r="B227" s="13"/>
      <c r="C227" s="13"/>
      <c r="D227" s="23"/>
      <c r="E227" s="13"/>
      <c r="F227" s="23"/>
      <c r="G227" s="13"/>
      <c r="H227" s="23"/>
      <c r="I227" s="13"/>
      <c r="J227" s="2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F227" s="13"/>
      <c r="AG227" s="13"/>
      <c r="AH227" s="13"/>
      <c r="AI227" s="13"/>
      <c r="AJ227" s="13"/>
      <c r="AK227" s="13"/>
      <c r="AL227" s="13"/>
      <c r="AM227" s="13"/>
      <c r="AN227" s="13"/>
      <c r="AO227" s="13"/>
      <c r="AP227" s="13"/>
      <c r="AQ227" s="13"/>
      <c r="AR227" s="13"/>
      <c r="AS227" s="13"/>
      <c r="AT227" s="13"/>
      <c r="AU227" s="13"/>
      <c r="AV227" s="13"/>
      <c r="AW227" s="13"/>
      <c r="AX227" s="13"/>
      <c r="AY227" s="13"/>
      <c r="AZ227" s="13"/>
      <c r="BA227" s="13"/>
      <c r="BB227" s="13"/>
    </row>
    <row r="228" spans="1:54">
      <c r="A228" s="13"/>
      <c r="B228" s="13"/>
      <c r="C228" s="13"/>
      <c r="D228" s="23"/>
      <c r="E228" s="13"/>
      <c r="F228" s="23"/>
      <c r="G228" s="13"/>
      <c r="H228" s="23"/>
      <c r="I228" s="13"/>
      <c r="J228" s="2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F228" s="13"/>
      <c r="AG228" s="13"/>
      <c r="AH228" s="13"/>
      <c r="AI228" s="13"/>
      <c r="AJ228" s="13"/>
      <c r="AK228" s="13"/>
      <c r="AL228" s="13"/>
      <c r="AM228" s="13"/>
      <c r="AN228" s="13"/>
      <c r="AO228" s="13"/>
      <c r="AP228" s="13"/>
      <c r="AQ228" s="13"/>
      <c r="AR228" s="13"/>
      <c r="AS228" s="13"/>
      <c r="AT228" s="13"/>
      <c r="AU228" s="13"/>
      <c r="AV228" s="13"/>
      <c r="AW228" s="13"/>
      <c r="AX228" s="13"/>
      <c r="AY228" s="13"/>
      <c r="AZ228" s="13"/>
      <c r="BA228" s="13"/>
      <c r="BB228" s="13"/>
    </row>
    <row r="229" spans="1:54">
      <c r="A229" s="13"/>
      <c r="B229" s="13"/>
      <c r="C229" s="13"/>
      <c r="D229" s="23"/>
      <c r="E229" s="13"/>
      <c r="F229" s="23"/>
      <c r="G229" s="13"/>
      <c r="H229" s="23"/>
      <c r="I229" s="13"/>
      <c r="J229" s="2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F229" s="13"/>
      <c r="AG229" s="13"/>
      <c r="AH229" s="13"/>
      <c r="AI229" s="13"/>
      <c r="AJ229" s="13"/>
      <c r="AK229" s="13"/>
      <c r="AL229" s="13"/>
      <c r="AM229" s="13"/>
      <c r="AN229" s="13"/>
      <c r="AO229" s="13"/>
      <c r="AP229" s="13"/>
      <c r="AQ229" s="13"/>
      <c r="AR229" s="13"/>
      <c r="AS229" s="13"/>
      <c r="AT229" s="13"/>
      <c r="AU229" s="13"/>
      <c r="AV229" s="13"/>
      <c r="AW229" s="13"/>
      <c r="AX229" s="13"/>
      <c r="AY229" s="13"/>
      <c r="AZ229" s="13"/>
      <c r="BA229" s="13"/>
      <c r="BB229" s="13"/>
    </row>
    <row r="230" spans="1:54">
      <c r="A230" s="13"/>
      <c r="B230" s="13"/>
      <c r="C230" s="13"/>
      <c r="D230" s="23"/>
      <c r="E230" s="13"/>
      <c r="F230" s="23"/>
      <c r="G230" s="13"/>
      <c r="H230" s="23"/>
      <c r="I230" s="13"/>
      <c r="J230" s="2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F230" s="13"/>
      <c r="AG230" s="13"/>
      <c r="AH230" s="13"/>
      <c r="AI230" s="13"/>
      <c r="AJ230" s="13"/>
      <c r="AK230" s="13"/>
      <c r="AL230" s="13"/>
      <c r="AM230" s="13"/>
      <c r="AN230" s="13"/>
      <c r="AO230" s="13"/>
      <c r="AP230" s="13"/>
      <c r="AQ230" s="13"/>
      <c r="AR230" s="13"/>
      <c r="AS230" s="13"/>
      <c r="AT230" s="13"/>
      <c r="AU230" s="13"/>
      <c r="AV230" s="13"/>
      <c r="AW230" s="13"/>
      <c r="AX230" s="13"/>
      <c r="AY230" s="13"/>
      <c r="AZ230" s="13"/>
      <c r="BA230" s="13"/>
      <c r="BB230" s="13"/>
    </row>
    <row r="231" spans="1:54">
      <c r="A231" s="13"/>
      <c r="B231" s="13"/>
      <c r="C231" s="13"/>
      <c r="D231" s="23"/>
      <c r="E231" s="13"/>
      <c r="F231" s="23"/>
      <c r="G231" s="13"/>
      <c r="H231" s="23"/>
      <c r="I231" s="13"/>
      <c r="J231" s="2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F231" s="13"/>
      <c r="AG231" s="13"/>
      <c r="AH231" s="13"/>
      <c r="AI231" s="13"/>
      <c r="AJ231" s="13"/>
      <c r="AK231" s="13"/>
      <c r="AL231" s="13"/>
      <c r="AM231" s="13"/>
      <c r="AN231" s="13"/>
      <c r="AO231" s="13"/>
      <c r="AP231" s="13"/>
      <c r="AQ231" s="13"/>
      <c r="AR231" s="13"/>
      <c r="AS231" s="13"/>
      <c r="AT231" s="13"/>
      <c r="AU231" s="13"/>
      <c r="AV231" s="13"/>
      <c r="AW231" s="13"/>
      <c r="AX231" s="13"/>
      <c r="AY231" s="13"/>
      <c r="AZ231" s="13"/>
      <c r="BA231" s="13"/>
      <c r="BB231" s="13"/>
    </row>
    <row r="232" spans="1:54">
      <c r="A232" s="13"/>
      <c r="B232" s="13"/>
      <c r="C232" s="13"/>
      <c r="D232" s="23"/>
      <c r="E232" s="13"/>
      <c r="F232" s="23"/>
      <c r="G232" s="13"/>
      <c r="H232" s="23"/>
      <c r="I232" s="13"/>
      <c r="J232" s="2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F232" s="13"/>
      <c r="AG232" s="13"/>
      <c r="AH232" s="13"/>
      <c r="AI232" s="13"/>
      <c r="AJ232" s="13"/>
      <c r="AK232" s="13"/>
      <c r="AL232" s="13"/>
      <c r="AM232" s="13"/>
      <c r="AN232" s="13"/>
      <c r="AO232" s="13"/>
      <c r="AP232" s="13"/>
      <c r="AQ232" s="13"/>
      <c r="AR232" s="13"/>
      <c r="AS232" s="13"/>
      <c r="AT232" s="13"/>
      <c r="AU232" s="13"/>
      <c r="AV232" s="13"/>
      <c r="AW232" s="13"/>
      <c r="AX232" s="13"/>
      <c r="AY232" s="13"/>
      <c r="AZ232" s="13"/>
      <c r="BA232" s="13"/>
      <c r="BB232" s="13"/>
    </row>
    <row r="233" spans="1:54">
      <c r="A233" s="13"/>
      <c r="B233" s="13"/>
      <c r="C233" s="13"/>
      <c r="D233" s="23"/>
      <c r="E233" s="13"/>
      <c r="F233" s="23"/>
      <c r="G233" s="13"/>
      <c r="H233" s="23"/>
      <c r="I233" s="13"/>
      <c r="J233" s="2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F233" s="13"/>
      <c r="AG233" s="13"/>
      <c r="AH233" s="13"/>
      <c r="AI233" s="13"/>
      <c r="AJ233" s="13"/>
      <c r="AK233" s="13"/>
      <c r="AL233" s="13"/>
      <c r="AM233" s="13"/>
      <c r="AN233" s="13"/>
      <c r="AO233" s="13"/>
      <c r="AP233" s="13"/>
      <c r="AQ233" s="13"/>
      <c r="AR233" s="13"/>
      <c r="AS233" s="13"/>
      <c r="AT233" s="13"/>
      <c r="AU233" s="13"/>
      <c r="AV233" s="13"/>
      <c r="AW233" s="13"/>
      <c r="AX233" s="13"/>
      <c r="AY233" s="13"/>
      <c r="AZ233" s="13"/>
      <c r="BA233" s="13"/>
      <c r="BB233" s="13"/>
    </row>
    <row r="234" spans="1:54">
      <c r="A234" s="13"/>
      <c r="B234" s="13"/>
      <c r="C234" s="13"/>
      <c r="D234" s="23"/>
      <c r="E234" s="13"/>
      <c r="F234" s="23"/>
      <c r="G234" s="13"/>
      <c r="H234" s="23"/>
      <c r="I234" s="13"/>
      <c r="J234" s="2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F234" s="13"/>
      <c r="AG234" s="13"/>
      <c r="AH234" s="13"/>
      <c r="AI234" s="13"/>
      <c r="AJ234" s="13"/>
      <c r="AK234" s="13"/>
      <c r="AL234" s="13"/>
      <c r="AM234" s="13"/>
      <c r="AN234" s="13"/>
      <c r="AO234" s="13"/>
      <c r="AP234" s="13"/>
      <c r="AQ234" s="13"/>
      <c r="AR234" s="13"/>
      <c r="AS234" s="13"/>
      <c r="AT234" s="13"/>
      <c r="AU234" s="13"/>
      <c r="AV234" s="13"/>
      <c r="AW234" s="13"/>
      <c r="AX234" s="13"/>
      <c r="AY234" s="13"/>
      <c r="AZ234" s="13"/>
      <c r="BA234" s="13"/>
      <c r="BB234" s="13"/>
    </row>
    <row r="235" spans="1:54">
      <c r="A235" s="13"/>
      <c r="B235" s="13"/>
      <c r="C235" s="13"/>
      <c r="D235" s="23"/>
      <c r="E235" s="13"/>
      <c r="F235" s="23"/>
      <c r="G235" s="13"/>
      <c r="H235" s="23"/>
      <c r="I235" s="13"/>
      <c r="J235" s="2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F235" s="13"/>
      <c r="AG235" s="13"/>
      <c r="AH235" s="13"/>
      <c r="AI235" s="13"/>
      <c r="AJ235" s="13"/>
      <c r="AK235" s="13"/>
      <c r="AL235" s="13"/>
      <c r="AM235" s="13"/>
      <c r="AN235" s="13"/>
      <c r="AO235" s="13"/>
      <c r="AP235" s="13"/>
      <c r="AQ235" s="13"/>
      <c r="AR235" s="13"/>
      <c r="AS235" s="13"/>
      <c r="AT235" s="13"/>
      <c r="AU235" s="13"/>
      <c r="AV235" s="13"/>
      <c r="AW235" s="13"/>
      <c r="AX235" s="13"/>
      <c r="AY235" s="13"/>
      <c r="AZ235" s="13"/>
      <c r="BA235" s="13"/>
      <c r="BB235" s="13"/>
    </row>
    <row r="236" spans="1:54">
      <c r="A236" s="13"/>
      <c r="B236" s="13"/>
      <c r="C236" s="13"/>
      <c r="D236" s="23"/>
      <c r="E236" s="13"/>
      <c r="F236" s="23"/>
      <c r="G236" s="13"/>
      <c r="H236" s="23"/>
      <c r="I236" s="13"/>
      <c r="J236" s="2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F236" s="13"/>
      <c r="AG236" s="13"/>
      <c r="AH236" s="13"/>
      <c r="AI236" s="13"/>
      <c r="AJ236" s="13"/>
      <c r="AK236" s="13"/>
      <c r="AL236" s="13"/>
      <c r="AM236" s="13"/>
      <c r="AN236" s="13"/>
      <c r="AO236" s="13"/>
      <c r="AP236" s="13"/>
      <c r="AQ236" s="13"/>
      <c r="AR236" s="13"/>
      <c r="AS236" s="13"/>
      <c r="AT236" s="13"/>
      <c r="AU236" s="13"/>
      <c r="AV236" s="13"/>
      <c r="AW236" s="13"/>
      <c r="AX236" s="13"/>
      <c r="AY236" s="13"/>
      <c r="AZ236" s="13"/>
      <c r="BA236" s="13"/>
      <c r="BB236" s="13"/>
    </row>
    <row r="237" spans="1:54">
      <c r="A237" s="13"/>
      <c r="B237" s="13"/>
      <c r="C237" s="13"/>
      <c r="D237" s="23"/>
      <c r="E237" s="13"/>
      <c r="F237" s="23"/>
      <c r="G237" s="13"/>
      <c r="H237" s="23"/>
      <c r="I237" s="13"/>
      <c r="J237" s="2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F237" s="13"/>
      <c r="AG237" s="13"/>
      <c r="AH237" s="13"/>
      <c r="AI237" s="13"/>
      <c r="AJ237" s="13"/>
      <c r="AK237" s="13"/>
      <c r="AL237" s="13"/>
      <c r="AM237" s="13"/>
      <c r="AN237" s="13"/>
      <c r="AO237" s="13"/>
      <c r="AP237" s="13"/>
      <c r="AQ237" s="13"/>
      <c r="AR237" s="13"/>
      <c r="AS237" s="13"/>
      <c r="AT237" s="13"/>
      <c r="AU237" s="13"/>
      <c r="AV237" s="13"/>
      <c r="AW237" s="13"/>
      <c r="AX237" s="13"/>
      <c r="AY237" s="13"/>
      <c r="AZ237" s="13"/>
      <c r="BA237" s="13"/>
      <c r="BB237" s="13"/>
    </row>
    <row r="238" spans="1:54">
      <c r="A238" s="13"/>
      <c r="B238" s="13"/>
      <c r="C238" s="13"/>
      <c r="D238" s="23"/>
      <c r="E238" s="13"/>
      <c r="F238" s="23"/>
      <c r="G238" s="13"/>
      <c r="H238" s="23"/>
      <c r="I238" s="13"/>
      <c r="J238" s="2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F238" s="13"/>
      <c r="AG238" s="13"/>
      <c r="AH238" s="13"/>
      <c r="AI238" s="13"/>
      <c r="AJ238" s="13"/>
      <c r="AK238" s="13"/>
      <c r="AL238" s="13"/>
      <c r="AM238" s="13"/>
      <c r="AN238" s="13"/>
      <c r="AO238" s="13"/>
      <c r="AP238" s="13"/>
      <c r="AQ238" s="13"/>
      <c r="AR238" s="13"/>
      <c r="AS238" s="13"/>
      <c r="AT238" s="13"/>
      <c r="AU238" s="13"/>
      <c r="AV238" s="13"/>
      <c r="AW238" s="13"/>
      <c r="AX238" s="13"/>
      <c r="AY238" s="13"/>
      <c r="AZ238" s="13"/>
      <c r="BA238" s="13"/>
      <c r="BB238" s="13"/>
    </row>
    <row r="239" spans="1:54">
      <c r="A239" s="13"/>
      <c r="B239" s="13"/>
      <c r="C239" s="13"/>
      <c r="D239" s="23"/>
      <c r="E239" s="13"/>
      <c r="F239" s="23"/>
      <c r="G239" s="13"/>
      <c r="H239" s="23"/>
      <c r="I239" s="13"/>
      <c r="J239" s="2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F239" s="13"/>
      <c r="AG239" s="13"/>
      <c r="AH239" s="13"/>
      <c r="AI239" s="13"/>
      <c r="AJ239" s="13"/>
      <c r="AK239" s="13"/>
      <c r="AL239" s="13"/>
      <c r="AM239" s="13"/>
      <c r="AN239" s="13"/>
      <c r="AO239" s="13"/>
      <c r="AP239" s="13"/>
      <c r="AQ239" s="13"/>
      <c r="AR239" s="13"/>
      <c r="AS239" s="13"/>
      <c r="AT239" s="13"/>
      <c r="AU239" s="13"/>
      <c r="AV239" s="13"/>
      <c r="AW239" s="13"/>
      <c r="AX239" s="13"/>
      <c r="AY239" s="13"/>
      <c r="AZ239" s="13"/>
      <c r="BA239" s="13"/>
      <c r="BB239" s="13"/>
    </row>
    <row r="240" spans="1:54">
      <c r="A240" s="13"/>
      <c r="B240" s="13"/>
      <c r="C240" s="13"/>
      <c r="D240" s="23"/>
      <c r="E240" s="13"/>
      <c r="F240" s="23"/>
      <c r="G240" s="13"/>
      <c r="H240" s="23"/>
      <c r="I240" s="13"/>
      <c r="J240" s="2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F240" s="13"/>
      <c r="AG240" s="13"/>
      <c r="AH240" s="13"/>
      <c r="AI240" s="13"/>
      <c r="AJ240" s="13"/>
      <c r="AK240" s="13"/>
      <c r="AL240" s="13"/>
      <c r="AM240" s="13"/>
      <c r="AN240" s="13"/>
      <c r="AO240" s="13"/>
      <c r="AP240" s="13"/>
      <c r="AQ240" s="13"/>
      <c r="AR240" s="13"/>
      <c r="AS240" s="13"/>
      <c r="AT240" s="13"/>
      <c r="AU240" s="13"/>
      <c r="AV240" s="13"/>
      <c r="AW240" s="13"/>
      <c r="AX240" s="13"/>
      <c r="AY240" s="13"/>
      <c r="AZ240" s="13"/>
      <c r="BA240" s="13"/>
      <c r="BB240" s="13"/>
    </row>
    <row r="241" spans="1:54">
      <c r="A241" s="13"/>
      <c r="B241" s="13"/>
      <c r="C241" s="13"/>
      <c r="D241" s="23"/>
      <c r="E241" s="13"/>
      <c r="F241" s="23"/>
      <c r="G241" s="13"/>
      <c r="H241" s="23"/>
      <c r="I241" s="13"/>
      <c r="J241" s="2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F241" s="13"/>
      <c r="AG241" s="13"/>
      <c r="AH241" s="13"/>
      <c r="AI241" s="13"/>
      <c r="AJ241" s="13"/>
      <c r="AK241" s="13"/>
      <c r="AL241" s="13"/>
      <c r="AM241" s="13"/>
      <c r="AN241" s="13"/>
      <c r="AO241" s="13"/>
      <c r="AP241" s="13"/>
      <c r="AQ241" s="13"/>
      <c r="AR241" s="13"/>
      <c r="AS241" s="13"/>
      <c r="AT241" s="13"/>
      <c r="AU241" s="13"/>
      <c r="AV241" s="13"/>
      <c r="AW241" s="13"/>
      <c r="AX241" s="13"/>
      <c r="AY241" s="13"/>
      <c r="AZ241" s="13"/>
      <c r="BA241" s="13"/>
      <c r="BB241" s="13"/>
    </row>
    <row r="242" spans="1:54">
      <c r="A242" s="13"/>
      <c r="B242" s="13"/>
      <c r="C242" s="13"/>
      <c r="D242" s="23"/>
      <c r="E242" s="13"/>
      <c r="F242" s="23"/>
      <c r="G242" s="13"/>
      <c r="H242" s="23"/>
      <c r="I242" s="13"/>
      <c r="J242" s="2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F242" s="13"/>
      <c r="AG242" s="13"/>
      <c r="AH242" s="13"/>
      <c r="AI242" s="13"/>
      <c r="AJ242" s="13"/>
      <c r="AK242" s="13"/>
      <c r="AL242" s="13"/>
      <c r="AM242" s="13"/>
      <c r="AN242" s="13"/>
      <c r="AO242" s="13"/>
      <c r="AP242" s="13"/>
      <c r="AQ242" s="13"/>
      <c r="AR242" s="13"/>
      <c r="AS242" s="13"/>
      <c r="AT242" s="13"/>
      <c r="AU242" s="13"/>
      <c r="AV242" s="13"/>
      <c r="AW242" s="13"/>
      <c r="AX242" s="13"/>
      <c r="AY242" s="13"/>
      <c r="AZ242" s="13"/>
      <c r="BA242" s="13"/>
      <c r="BB242" s="13"/>
    </row>
    <row r="243" spans="1:54">
      <c r="A243" s="13"/>
      <c r="B243" s="13"/>
      <c r="C243" s="13"/>
      <c r="D243" s="23"/>
      <c r="E243" s="13"/>
      <c r="F243" s="23"/>
      <c r="G243" s="13"/>
      <c r="H243" s="23"/>
      <c r="I243" s="13"/>
      <c r="J243" s="2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F243" s="13"/>
      <c r="AG243" s="13"/>
      <c r="AH243" s="13"/>
      <c r="AI243" s="13"/>
      <c r="AJ243" s="13"/>
      <c r="AK243" s="13"/>
      <c r="AL243" s="13"/>
      <c r="AM243" s="13"/>
      <c r="AN243" s="13"/>
      <c r="AO243" s="13"/>
      <c r="AP243" s="13"/>
      <c r="AQ243" s="13"/>
      <c r="AR243" s="13"/>
      <c r="AS243" s="13"/>
      <c r="AT243" s="13"/>
      <c r="AU243" s="13"/>
      <c r="AV243" s="13"/>
      <c r="AW243" s="13"/>
      <c r="AX243" s="13"/>
      <c r="AY243" s="13"/>
      <c r="AZ243" s="13"/>
      <c r="BA243" s="13"/>
      <c r="BB243" s="13"/>
    </row>
    <row r="244" spans="1:54">
      <c r="A244" s="13"/>
      <c r="B244" s="13"/>
      <c r="C244" s="13"/>
      <c r="D244" s="23"/>
      <c r="E244" s="13"/>
      <c r="F244" s="23"/>
      <c r="G244" s="13"/>
      <c r="H244" s="23"/>
      <c r="I244" s="13"/>
      <c r="J244" s="2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F244" s="13"/>
      <c r="AG244" s="13"/>
      <c r="AH244" s="13"/>
      <c r="AI244" s="13"/>
      <c r="AJ244" s="13"/>
      <c r="AK244" s="13"/>
      <c r="AL244" s="13"/>
      <c r="AM244" s="13"/>
      <c r="AN244" s="13"/>
      <c r="AO244" s="13"/>
      <c r="AP244" s="13"/>
      <c r="AQ244" s="13"/>
      <c r="AR244" s="13"/>
      <c r="AS244" s="13"/>
      <c r="AT244" s="13"/>
      <c r="AU244" s="13"/>
      <c r="AV244" s="13"/>
      <c r="AW244" s="13"/>
      <c r="AX244" s="13"/>
      <c r="AY244" s="13"/>
      <c r="AZ244" s="13"/>
      <c r="BA244" s="13"/>
      <c r="BB244" s="13"/>
    </row>
    <row r="245" spans="1:54">
      <c r="A245" s="13"/>
      <c r="B245" s="13"/>
      <c r="C245" s="13"/>
      <c r="D245" s="23"/>
      <c r="E245" s="13"/>
      <c r="F245" s="23"/>
      <c r="G245" s="13"/>
      <c r="H245" s="23"/>
      <c r="I245" s="13"/>
      <c r="J245" s="2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F245" s="13"/>
      <c r="AG245" s="13"/>
      <c r="AH245" s="13"/>
      <c r="AI245" s="13"/>
      <c r="AJ245" s="13"/>
      <c r="AK245" s="13"/>
      <c r="AL245" s="13"/>
      <c r="AM245" s="13"/>
      <c r="AN245" s="13"/>
      <c r="AO245" s="13"/>
      <c r="AP245" s="13"/>
      <c r="AQ245" s="13"/>
      <c r="AR245" s="13"/>
      <c r="AS245" s="13"/>
      <c r="AT245" s="13"/>
      <c r="AU245" s="13"/>
      <c r="AV245" s="13"/>
      <c r="AW245" s="13"/>
      <c r="AX245" s="13"/>
      <c r="AY245" s="13"/>
      <c r="AZ245" s="13"/>
      <c r="BA245" s="13"/>
      <c r="BB245" s="13"/>
    </row>
    <row r="246" spans="1:54">
      <c r="A246" s="13"/>
      <c r="B246" s="13"/>
      <c r="C246" s="13"/>
      <c r="D246" s="23"/>
      <c r="E246" s="13"/>
      <c r="F246" s="23"/>
      <c r="G246" s="13"/>
      <c r="H246" s="23"/>
      <c r="I246" s="13"/>
      <c r="J246" s="2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F246" s="13"/>
      <c r="AG246" s="13"/>
      <c r="AH246" s="13"/>
      <c r="AI246" s="13"/>
      <c r="AJ246" s="13"/>
      <c r="AK246" s="13"/>
      <c r="AL246" s="13"/>
      <c r="AM246" s="13"/>
      <c r="AN246" s="13"/>
      <c r="AO246" s="13"/>
      <c r="AP246" s="13"/>
      <c r="AQ246" s="13"/>
      <c r="AR246" s="13"/>
      <c r="AS246" s="13"/>
      <c r="AT246" s="13"/>
      <c r="AU246" s="13"/>
      <c r="AV246" s="13"/>
      <c r="AW246" s="13"/>
      <c r="AX246" s="13"/>
      <c r="AY246" s="13"/>
      <c r="AZ246" s="13"/>
      <c r="BA246" s="13"/>
      <c r="BB246" s="13"/>
    </row>
    <row r="247" spans="1:54">
      <c r="A247" s="13"/>
      <c r="B247" s="13"/>
      <c r="C247" s="13"/>
      <c r="D247" s="23"/>
      <c r="E247" s="13"/>
      <c r="F247" s="23"/>
      <c r="G247" s="13"/>
      <c r="H247" s="23"/>
      <c r="I247" s="13"/>
      <c r="J247" s="2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F247" s="13"/>
      <c r="AG247" s="13"/>
      <c r="AH247" s="13"/>
      <c r="AI247" s="13"/>
      <c r="AJ247" s="13"/>
      <c r="AK247" s="13"/>
      <c r="AL247" s="13"/>
      <c r="AM247" s="13"/>
      <c r="AN247" s="13"/>
      <c r="AO247" s="13"/>
      <c r="AP247" s="13"/>
      <c r="AQ247" s="13"/>
      <c r="AR247" s="13"/>
      <c r="AS247" s="13"/>
      <c r="AT247" s="13"/>
      <c r="AU247" s="13"/>
      <c r="AV247" s="13"/>
      <c r="AW247" s="13"/>
      <c r="AX247" s="13"/>
      <c r="AY247" s="13"/>
      <c r="AZ247" s="13"/>
      <c r="BA247" s="13"/>
      <c r="BB247" s="13"/>
    </row>
    <row r="248" spans="1:54">
      <c r="A248" s="13"/>
      <c r="B248" s="13"/>
      <c r="C248" s="13"/>
      <c r="D248" s="23"/>
      <c r="E248" s="13"/>
      <c r="F248" s="23"/>
      <c r="G248" s="13"/>
      <c r="H248" s="23"/>
      <c r="I248" s="13"/>
      <c r="J248" s="2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F248" s="13"/>
      <c r="AG248" s="13"/>
      <c r="AH248" s="13"/>
      <c r="AI248" s="13"/>
      <c r="AJ248" s="13"/>
      <c r="AK248" s="13"/>
      <c r="AL248" s="13"/>
      <c r="AM248" s="13"/>
      <c r="AN248" s="13"/>
      <c r="AO248" s="13"/>
      <c r="AP248" s="13"/>
      <c r="AQ248" s="13"/>
      <c r="AR248" s="13"/>
      <c r="AS248" s="13"/>
      <c r="AT248" s="13"/>
      <c r="AU248" s="13"/>
      <c r="AV248" s="13"/>
      <c r="AW248" s="13"/>
      <c r="AX248" s="13"/>
      <c r="AY248" s="13"/>
      <c r="AZ248" s="13"/>
      <c r="BA248" s="13"/>
      <c r="BB248" s="13"/>
    </row>
    <row r="249" spans="1:54">
      <c r="A249" s="13"/>
      <c r="B249" s="13"/>
      <c r="C249" s="13"/>
      <c r="D249" s="23"/>
      <c r="E249" s="13"/>
      <c r="F249" s="23"/>
      <c r="G249" s="13"/>
      <c r="H249" s="23"/>
      <c r="I249" s="13"/>
      <c r="J249" s="2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F249" s="13"/>
      <c r="AG249" s="13"/>
      <c r="AH249" s="13"/>
      <c r="AI249" s="13"/>
      <c r="AJ249" s="13"/>
      <c r="AK249" s="13"/>
      <c r="AL249" s="13"/>
      <c r="AM249" s="13"/>
      <c r="AN249" s="13"/>
      <c r="AO249" s="13"/>
      <c r="AP249" s="13"/>
      <c r="AQ249" s="13"/>
      <c r="AR249" s="13"/>
      <c r="AS249" s="13"/>
      <c r="AT249" s="13"/>
      <c r="AU249" s="13"/>
      <c r="AV249" s="13"/>
      <c r="AW249" s="13"/>
      <c r="AX249" s="13"/>
      <c r="AY249" s="13"/>
      <c r="AZ249" s="13"/>
      <c r="BA249" s="13"/>
      <c r="BB249" s="13"/>
    </row>
    <row r="250" spans="1:54">
      <c r="A250" s="13"/>
      <c r="B250" s="13"/>
      <c r="C250" s="13"/>
      <c r="D250" s="23"/>
      <c r="E250" s="13"/>
      <c r="F250" s="23"/>
      <c r="G250" s="13"/>
      <c r="H250" s="23"/>
      <c r="I250" s="13"/>
      <c r="J250" s="2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F250" s="13"/>
      <c r="AG250" s="13"/>
      <c r="AH250" s="13"/>
      <c r="AI250" s="13"/>
      <c r="AJ250" s="13"/>
      <c r="AK250" s="13"/>
      <c r="AL250" s="13"/>
      <c r="AM250" s="13"/>
      <c r="AN250" s="13"/>
      <c r="AO250" s="13"/>
      <c r="AP250" s="13"/>
      <c r="AQ250" s="13"/>
      <c r="AR250" s="13"/>
      <c r="AS250" s="13"/>
      <c r="AT250" s="13"/>
      <c r="AU250" s="13"/>
      <c r="AV250" s="13"/>
      <c r="AW250" s="13"/>
      <c r="AX250" s="13"/>
      <c r="AY250" s="13"/>
      <c r="AZ250" s="13"/>
      <c r="BA250" s="13"/>
      <c r="BB250" s="13"/>
    </row>
    <row r="251" spans="1:54">
      <c r="A251" s="13"/>
      <c r="B251" s="13"/>
      <c r="C251" s="13"/>
      <c r="D251" s="23"/>
      <c r="E251" s="13"/>
      <c r="F251" s="23"/>
      <c r="G251" s="13"/>
      <c r="H251" s="23"/>
      <c r="I251" s="13"/>
      <c r="J251" s="2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  <c r="AS251" s="13"/>
      <c r="AT251" s="13"/>
      <c r="AU251" s="13"/>
      <c r="AV251" s="13"/>
      <c r="AW251" s="13"/>
      <c r="AX251" s="13"/>
      <c r="AY251" s="13"/>
      <c r="AZ251" s="13"/>
      <c r="BA251" s="13"/>
      <c r="BB251" s="13"/>
    </row>
    <row r="252" spans="1:54">
      <c r="A252" s="13"/>
      <c r="B252" s="13"/>
      <c r="C252" s="13"/>
      <c r="D252" s="23"/>
      <c r="E252" s="13"/>
      <c r="F252" s="23"/>
      <c r="G252" s="13"/>
      <c r="H252" s="23"/>
      <c r="I252" s="13"/>
      <c r="J252" s="2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  <c r="AS252" s="13"/>
      <c r="AT252" s="13"/>
      <c r="AU252" s="13"/>
      <c r="AV252" s="13"/>
      <c r="AW252" s="13"/>
      <c r="AX252" s="13"/>
      <c r="AY252" s="13"/>
      <c r="AZ252" s="13"/>
      <c r="BA252" s="13"/>
      <c r="BB252" s="13"/>
    </row>
    <row r="253" spans="1:54">
      <c r="A253" s="13"/>
      <c r="B253" s="13"/>
      <c r="C253" s="13"/>
      <c r="D253" s="23"/>
      <c r="E253" s="13"/>
      <c r="F253" s="23"/>
      <c r="G253" s="13"/>
      <c r="H253" s="23"/>
      <c r="I253" s="13"/>
      <c r="J253" s="2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  <c r="AS253" s="13"/>
      <c r="AT253" s="13"/>
      <c r="AU253" s="13"/>
      <c r="AV253" s="13"/>
      <c r="AW253" s="13"/>
      <c r="AX253" s="13"/>
      <c r="AY253" s="13"/>
      <c r="AZ253" s="13"/>
      <c r="BA253" s="13"/>
      <c r="BB253" s="13"/>
    </row>
    <row r="254" spans="1:54">
      <c r="A254" s="13"/>
      <c r="B254" s="13"/>
      <c r="C254" s="13"/>
      <c r="D254" s="23"/>
      <c r="E254" s="13"/>
      <c r="F254" s="23"/>
      <c r="G254" s="13"/>
      <c r="H254" s="23"/>
      <c r="I254" s="13"/>
      <c r="J254" s="2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  <c r="AS254" s="13"/>
      <c r="AT254" s="13"/>
      <c r="AU254" s="13"/>
      <c r="AV254" s="13"/>
      <c r="AW254" s="13"/>
      <c r="AX254" s="13"/>
      <c r="AY254" s="13"/>
      <c r="AZ254" s="13"/>
      <c r="BA254" s="13"/>
      <c r="BB254" s="13"/>
    </row>
    <row r="255" spans="1:54">
      <c r="A255" s="13"/>
      <c r="B255" s="13"/>
      <c r="C255" s="13"/>
      <c r="D255" s="23"/>
      <c r="E255" s="13"/>
      <c r="F255" s="23"/>
      <c r="G255" s="13"/>
      <c r="H255" s="23"/>
      <c r="I255" s="13"/>
      <c r="J255" s="2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  <c r="AS255" s="13"/>
      <c r="AT255" s="13"/>
      <c r="AU255" s="13"/>
      <c r="AV255" s="13"/>
      <c r="AW255" s="13"/>
      <c r="AX255" s="13"/>
      <c r="AY255" s="13"/>
      <c r="AZ255" s="13"/>
      <c r="BA255" s="13"/>
      <c r="BB255" s="13"/>
    </row>
    <row r="256" spans="1:54">
      <c r="A256" s="13"/>
      <c r="B256" s="13"/>
      <c r="C256" s="13"/>
      <c r="D256" s="23"/>
      <c r="E256" s="13"/>
      <c r="F256" s="23"/>
      <c r="G256" s="13"/>
      <c r="H256" s="23"/>
      <c r="I256" s="13"/>
      <c r="J256" s="2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  <c r="AS256" s="13"/>
      <c r="AT256" s="13"/>
      <c r="AU256" s="13"/>
      <c r="AV256" s="13"/>
      <c r="AW256" s="13"/>
      <c r="AX256" s="13"/>
      <c r="AY256" s="13"/>
      <c r="AZ256" s="13"/>
      <c r="BA256" s="13"/>
      <c r="BB256" s="13"/>
    </row>
    <row r="257" spans="1:54">
      <c r="A257" s="13"/>
      <c r="B257" s="13"/>
      <c r="C257" s="13"/>
      <c r="D257" s="23"/>
      <c r="E257" s="13"/>
      <c r="F257" s="23"/>
      <c r="G257" s="13"/>
      <c r="H257" s="23"/>
      <c r="I257" s="13"/>
      <c r="J257" s="2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  <c r="AS257" s="13"/>
      <c r="AT257" s="13"/>
      <c r="AU257" s="13"/>
      <c r="AV257" s="13"/>
      <c r="AW257" s="13"/>
      <c r="AX257" s="13"/>
      <c r="AY257" s="13"/>
      <c r="AZ257" s="13"/>
      <c r="BA257" s="13"/>
      <c r="BB257" s="13"/>
    </row>
    <row r="258" spans="1:54">
      <c r="A258" s="13"/>
      <c r="B258" s="13"/>
      <c r="C258" s="13"/>
      <c r="D258" s="23"/>
      <c r="E258" s="13"/>
      <c r="F258" s="23"/>
      <c r="G258" s="13"/>
      <c r="H258" s="23"/>
      <c r="I258" s="13"/>
      <c r="J258" s="2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  <c r="AS258" s="13"/>
      <c r="AT258" s="13"/>
      <c r="AU258" s="13"/>
      <c r="AV258" s="13"/>
      <c r="AW258" s="13"/>
      <c r="AX258" s="13"/>
      <c r="AY258" s="13"/>
      <c r="AZ258" s="13"/>
      <c r="BA258" s="13"/>
      <c r="BB258" s="13"/>
    </row>
    <row r="259" spans="1:54">
      <c r="A259" s="13"/>
      <c r="B259" s="13"/>
      <c r="C259" s="13"/>
      <c r="D259" s="23"/>
      <c r="E259" s="13"/>
      <c r="F259" s="23"/>
      <c r="G259" s="13"/>
      <c r="H259" s="23"/>
      <c r="I259" s="13"/>
      <c r="J259" s="2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  <c r="AS259" s="13"/>
      <c r="AT259" s="13"/>
      <c r="AU259" s="13"/>
      <c r="AV259" s="13"/>
      <c r="AW259" s="13"/>
      <c r="AX259" s="13"/>
      <c r="AY259" s="13"/>
      <c r="AZ259" s="13"/>
      <c r="BA259" s="13"/>
      <c r="BB259" s="13"/>
    </row>
    <row r="260" spans="1:54">
      <c r="A260" s="13"/>
      <c r="B260" s="13"/>
      <c r="C260" s="13"/>
      <c r="D260" s="23"/>
      <c r="E260" s="13"/>
      <c r="F260" s="23"/>
      <c r="G260" s="13"/>
      <c r="H260" s="23"/>
      <c r="I260" s="13"/>
      <c r="J260" s="2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  <c r="AP260" s="13"/>
      <c r="AQ260" s="13"/>
      <c r="AR260" s="13"/>
      <c r="AS260" s="13"/>
      <c r="AT260" s="13"/>
      <c r="AU260" s="13"/>
      <c r="AV260" s="13"/>
      <c r="AW260" s="13"/>
      <c r="AX260" s="13"/>
      <c r="AY260" s="13"/>
      <c r="AZ260" s="13"/>
      <c r="BA260" s="13"/>
      <c r="BB260" s="13"/>
    </row>
    <row r="261" spans="1:54">
      <c r="A261" s="13"/>
      <c r="B261" s="13"/>
      <c r="C261" s="13"/>
      <c r="D261" s="23"/>
      <c r="E261" s="13"/>
      <c r="F261" s="23"/>
      <c r="G261" s="13"/>
      <c r="H261" s="23"/>
      <c r="I261" s="13"/>
      <c r="J261" s="2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  <c r="AP261" s="13"/>
      <c r="AQ261" s="13"/>
      <c r="AR261" s="13"/>
      <c r="AS261" s="13"/>
      <c r="AT261" s="13"/>
      <c r="AU261" s="13"/>
      <c r="AV261" s="13"/>
      <c r="AW261" s="13"/>
      <c r="AX261" s="13"/>
      <c r="AY261" s="13"/>
      <c r="AZ261" s="13"/>
      <c r="BA261" s="13"/>
      <c r="BB261" s="13"/>
    </row>
    <row r="262" spans="1:54">
      <c r="A262" s="13"/>
      <c r="B262" s="13"/>
      <c r="C262" s="13"/>
      <c r="D262" s="23"/>
      <c r="E262" s="13"/>
      <c r="F262" s="23"/>
      <c r="G262" s="13"/>
      <c r="H262" s="23"/>
      <c r="I262" s="13"/>
      <c r="J262" s="2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  <c r="AP262" s="13"/>
      <c r="AQ262" s="13"/>
      <c r="AR262" s="13"/>
      <c r="AS262" s="13"/>
      <c r="AT262" s="13"/>
      <c r="AU262" s="13"/>
      <c r="AV262" s="13"/>
      <c r="AW262" s="13"/>
      <c r="AX262" s="13"/>
      <c r="AY262" s="13"/>
      <c r="AZ262" s="13"/>
      <c r="BA262" s="13"/>
      <c r="BB262" s="13"/>
    </row>
    <row r="263" spans="1:54">
      <c r="A263" s="13"/>
      <c r="B263" s="13"/>
      <c r="C263" s="13"/>
      <c r="D263" s="23"/>
      <c r="E263" s="13"/>
      <c r="F263" s="23"/>
      <c r="G263" s="13"/>
      <c r="H263" s="23"/>
      <c r="I263" s="13"/>
      <c r="J263" s="2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  <c r="AP263" s="13"/>
      <c r="AQ263" s="13"/>
      <c r="AR263" s="13"/>
      <c r="AS263" s="13"/>
      <c r="AT263" s="13"/>
      <c r="AU263" s="13"/>
      <c r="AV263" s="13"/>
      <c r="AW263" s="13"/>
      <c r="AX263" s="13"/>
      <c r="AY263" s="13"/>
      <c r="AZ263" s="13"/>
      <c r="BA263" s="13"/>
      <c r="BB263" s="13"/>
    </row>
    <row r="264" spans="1:54">
      <c r="A264" s="13"/>
      <c r="B264" s="13"/>
      <c r="C264" s="13"/>
      <c r="D264" s="23"/>
      <c r="E264" s="13"/>
      <c r="F264" s="23"/>
      <c r="G264" s="13"/>
      <c r="H264" s="23"/>
      <c r="I264" s="13"/>
      <c r="J264" s="2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F264" s="13"/>
      <c r="AG264" s="13"/>
      <c r="AH264" s="13"/>
      <c r="AI264" s="13"/>
      <c r="AJ264" s="13"/>
      <c r="AK264" s="13"/>
      <c r="AL264" s="13"/>
      <c r="AM264" s="13"/>
      <c r="AN264" s="13"/>
      <c r="AO264" s="13"/>
      <c r="AP264" s="13"/>
      <c r="AQ264" s="13"/>
      <c r="AR264" s="13"/>
      <c r="AS264" s="13"/>
      <c r="AT264" s="13"/>
      <c r="AU264" s="13"/>
      <c r="AV264" s="13"/>
      <c r="AW264" s="13"/>
      <c r="AX264" s="13"/>
      <c r="AY264" s="13"/>
      <c r="AZ264" s="13"/>
      <c r="BA264" s="13"/>
      <c r="BB264" s="13"/>
    </row>
    <row r="265" spans="1:54">
      <c r="A265" s="13"/>
      <c r="B265" s="13"/>
      <c r="C265" s="13"/>
      <c r="D265" s="23"/>
      <c r="E265" s="13"/>
      <c r="F265" s="23"/>
      <c r="G265" s="13"/>
      <c r="H265" s="23"/>
      <c r="I265" s="13"/>
      <c r="J265" s="2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F265" s="13"/>
      <c r="AG265" s="13"/>
      <c r="AH265" s="13"/>
      <c r="AI265" s="13"/>
      <c r="AJ265" s="13"/>
      <c r="AK265" s="13"/>
      <c r="AL265" s="13"/>
      <c r="AM265" s="13"/>
      <c r="AN265" s="13"/>
      <c r="AO265" s="13"/>
      <c r="AP265" s="13"/>
      <c r="AQ265" s="13"/>
      <c r="AR265" s="13"/>
      <c r="AS265" s="13"/>
      <c r="AT265" s="13"/>
      <c r="AU265" s="13"/>
      <c r="AV265" s="13"/>
      <c r="AW265" s="13"/>
      <c r="AX265" s="13"/>
      <c r="AY265" s="13"/>
      <c r="AZ265" s="13"/>
      <c r="BA265" s="13"/>
      <c r="BB265" s="13"/>
    </row>
    <row r="266" spans="1:54">
      <c r="A266" s="13"/>
      <c r="B266" s="13"/>
      <c r="C266" s="13"/>
      <c r="D266" s="23"/>
      <c r="E266" s="13"/>
      <c r="F266" s="23"/>
      <c r="G266" s="13"/>
      <c r="H266" s="23"/>
      <c r="I266" s="13"/>
      <c r="J266" s="2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F266" s="13"/>
      <c r="AG266" s="13"/>
      <c r="AH266" s="13"/>
      <c r="AI266" s="13"/>
      <c r="AJ266" s="13"/>
      <c r="AK266" s="13"/>
      <c r="AL266" s="13"/>
      <c r="AM266" s="13"/>
      <c r="AN266" s="13"/>
      <c r="AO266" s="13"/>
      <c r="AP266" s="13"/>
      <c r="AQ266" s="13"/>
      <c r="AR266" s="13"/>
      <c r="AS266" s="13"/>
      <c r="AT266" s="13"/>
      <c r="AU266" s="13"/>
      <c r="AV266" s="13"/>
      <c r="AW266" s="13"/>
      <c r="AX266" s="13"/>
      <c r="AY266" s="13"/>
      <c r="AZ266" s="13"/>
      <c r="BA266" s="13"/>
      <c r="BB266" s="13"/>
    </row>
    <row r="267" spans="1:54">
      <c r="A267" s="13"/>
      <c r="B267" s="13"/>
      <c r="C267" s="13"/>
      <c r="D267" s="23"/>
      <c r="E267" s="13"/>
      <c r="F267" s="23"/>
      <c r="G267" s="13"/>
      <c r="H267" s="23"/>
      <c r="I267" s="13"/>
      <c r="J267" s="2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F267" s="13"/>
      <c r="AG267" s="13"/>
      <c r="AH267" s="13"/>
      <c r="AI267" s="13"/>
      <c r="AJ267" s="13"/>
      <c r="AK267" s="13"/>
      <c r="AL267" s="13"/>
      <c r="AM267" s="13"/>
      <c r="AN267" s="13"/>
      <c r="AO267" s="13"/>
      <c r="AP267" s="13"/>
      <c r="AQ267" s="13"/>
      <c r="AR267" s="13"/>
      <c r="AS267" s="13"/>
      <c r="AT267" s="13"/>
      <c r="AU267" s="13"/>
      <c r="AV267" s="13"/>
      <c r="AW267" s="13"/>
      <c r="AX267" s="13"/>
      <c r="AY267" s="13"/>
      <c r="AZ267" s="13"/>
      <c r="BA267" s="13"/>
      <c r="BB267" s="13"/>
    </row>
    <row r="268" spans="1:54">
      <c r="A268" s="13"/>
      <c r="B268" s="13"/>
      <c r="C268" s="13"/>
      <c r="D268" s="23"/>
      <c r="E268" s="13"/>
      <c r="F268" s="23"/>
      <c r="G268" s="13"/>
      <c r="H268" s="23"/>
      <c r="I268" s="13"/>
      <c r="J268" s="2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F268" s="13"/>
      <c r="AG268" s="13"/>
      <c r="AH268" s="13"/>
      <c r="AI268" s="13"/>
      <c r="AJ268" s="13"/>
      <c r="AK268" s="13"/>
      <c r="AL268" s="13"/>
      <c r="AM268" s="13"/>
      <c r="AN268" s="13"/>
      <c r="AO268" s="13"/>
      <c r="AP268" s="13"/>
      <c r="AQ268" s="13"/>
      <c r="AR268" s="13"/>
      <c r="AS268" s="13"/>
      <c r="AT268" s="13"/>
      <c r="AU268" s="13"/>
      <c r="AV268" s="13"/>
      <c r="AW268" s="13"/>
      <c r="AX268" s="13"/>
      <c r="AY268" s="13"/>
      <c r="AZ268" s="13"/>
      <c r="BA268" s="13"/>
      <c r="BB268" s="13"/>
    </row>
    <row r="269" spans="1:54">
      <c r="A269" s="13"/>
      <c r="B269" s="13"/>
      <c r="C269" s="13"/>
      <c r="D269" s="23"/>
      <c r="E269" s="13"/>
      <c r="F269" s="23"/>
      <c r="G269" s="13"/>
      <c r="H269" s="23"/>
      <c r="I269" s="13"/>
      <c r="J269" s="2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F269" s="13"/>
      <c r="AG269" s="13"/>
      <c r="AH269" s="13"/>
      <c r="AI269" s="13"/>
      <c r="AJ269" s="13"/>
      <c r="AK269" s="13"/>
      <c r="AL269" s="13"/>
      <c r="AM269" s="13"/>
      <c r="AN269" s="13"/>
      <c r="AO269" s="13"/>
      <c r="AP269" s="13"/>
      <c r="AQ269" s="13"/>
      <c r="AR269" s="13"/>
      <c r="AS269" s="13"/>
      <c r="AT269" s="13"/>
      <c r="AU269" s="13"/>
      <c r="AV269" s="13"/>
      <c r="AW269" s="13"/>
      <c r="AX269" s="13"/>
      <c r="AY269" s="13"/>
      <c r="AZ269" s="13"/>
      <c r="BA269" s="13"/>
      <c r="BB269" s="13"/>
    </row>
    <row r="270" spans="1:54">
      <c r="A270" s="13"/>
      <c r="B270" s="13"/>
      <c r="C270" s="13"/>
      <c r="D270" s="23"/>
      <c r="E270" s="13"/>
      <c r="F270" s="23"/>
      <c r="G270" s="13"/>
      <c r="H270" s="23"/>
      <c r="I270" s="13"/>
      <c r="J270" s="2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F270" s="13"/>
      <c r="AG270" s="13"/>
      <c r="AH270" s="13"/>
      <c r="AI270" s="13"/>
      <c r="AJ270" s="13"/>
      <c r="AK270" s="13"/>
      <c r="AL270" s="13"/>
      <c r="AM270" s="13"/>
      <c r="AN270" s="13"/>
      <c r="AO270" s="13"/>
      <c r="AP270" s="13"/>
      <c r="AQ270" s="13"/>
      <c r="AR270" s="13"/>
      <c r="AS270" s="13"/>
      <c r="AT270" s="13"/>
      <c r="AU270" s="13"/>
      <c r="AV270" s="13"/>
      <c r="AW270" s="13"/>
      <c r="AX270" s="13"/>
      <c r="AY270" s="13"/>
      <c r="AZ270" s="13"/>
      <c r="BA270" s="13"/>
      <c r="BB270" s="13"/>
    </row>
    <row r="271" spans="1:54">
      <c r="A271" s="13"/>
      <c r="B271" s="13"/>
      <c r="C271" s="13"/>
      <c r="D271" s="23"/>
      <c r="E271" s="13"/>
      <c r="F271" s="23"/>
      <c r="G271" s="13"/>
      <c r="H271" s="23"/>
      <c r="I271" s="13"/>
      <c r="J271" s="2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F271" s="13"/>
      <c r="AG271" s="13"/>
      <c r="AH271" s="13"/>
      <c r="AI271" s="13"/>
      <c r="AJ271" s="13"/>
      <c r="AK271" s="13"/>
      <c r="AL271" s="13"/>
      <c r="AM271" s="13"/>
      <c r="AN271" s="13"/>
      <c r="AO271" s="13"/>
      <c r="AP271" s="13"/>
      <c r="AQ271" s="13"/>
      <c r="AR271" s="13"/>
      <c r="AS271" s="13"/>
      <c r="AT271" s="13"/>
      <c r="AU271" s="13"/>
      <c r="AV271" s="13"/>
      <c r="AW271" s="13"/>
      <c r="AX271" s="13"/>
      <c r="AY271" s="13"/>
      <c r="AZ271" s="13"/>
      <c r="BA271" s="13"/>
      <c r="BB271" s="13"/>
    </row>
    <row r="272" spans="1:54">
      <c r="A272" s="13"/>
      <c r="B272" s="13"/>
      <c r="C272" s="13"/>
      <c r="D272" s="23"/>
      <c r="E272" s="13"/>
      <c r="F272" s="23"/>
      <c r="G272" s="13"/>
      <c r="H272" s="23"/>
      <c r="I272" s="13"/>
      <c r="J272" s="2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F272" s="13"/>
      <c r="AG272" s="13"/>
      <c r="AH272" s="13"/>
      <c r="AI272" s="13"/>
      <c r="AJ272" s="13"/>
      <c r="AK272" s="13"/>
      <c r="AL272" s="13"/>
      <c r="AM272" s="13"/>
      <c r="AN272" s="13"/>
      <c r="AO272" s="13"/>
      <c r="AP272" s="13"/>
      <c r="AQ272" s="13"/>
      <c r="AR272" s="13"/>
      <c r="AS272" s="13"/>
      <c r="AT272" s="13"/>
      <c r="AU272" s="13"/>
      <c r="AV272" s="13"/>
      <c r="AW272" s="13"/>
      <c r="AX272" s="13"/>
      <c r="AY272" s="13"/>
      <c r="AZ272" s="13"/>
      <c r="BA272" s="13"/>
      <c r="BB272" s="13"/>
    </row>
    <row r="273" spans="1:54">
      <c r="A273" s="13"/>
      <c r="B273" s="13"/>
      <c r="C273" s="13"/>
      <c r="D273" s="23"/>
      <c r="E273" s="13"/>
      <c r="F273" s="23"/>
      <c r="G273" s="13"/>
      <c r="H273" s="23"/>
      <c r="I273" s="13"/>
      <c r="J273" s="2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F273" s="13"/>
      <c r="AG273" s="13"/>
      <c r="AH273" s="13"/>
      <c r="AI273" s="13"/>
      <c r="AJ273" s="13"/>
      <c r="AK273" s="13"/>
      <c r="AL273" s="13"/>
      <c r="AM273" s="13"/>
      <c r="AN273" s="13"/>
      <c r="AO273" s="13"/>
      <c r="AP273" s="13"/>
      <c r="AQ273" s="13"/>
      <c r="AR273" s="13"/>
      <c r="AS273" s="13"/>
      <c r="AT273" s="13"/>
      <c r="AU273" s="13"/>
      <c r="AV273" s="13"/>
      <c r="AW273" s="13"/>
      <c r="AX273" s="13"/>
      <c r="AY273" s="13"/>
      <c r="AZ273" s="13"/>
      <c r="BA273" s="13"/>
      <c r="BB273" s="13"/>
    </row>
    <row r="274" spans="1:54">
      <c r="A274" s="13"/>
      <c r="B274" s="13"/>
      <c r="C274" s="13"/>
      <c r="D274" s="23"/>
      <c r="E274" s="13"/>
      <c r="F274" s="23"/>
      <c r="G274" s="13"/>
      <c r="H274" s="23"/>
      <c r="I274" s="13"/>
      <c r="J274" s="2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F274" s="13"/>
      <c r="AG274" s="13"/>
      <c r="AH274" s="13"/>
      <c r="AI274" s="13"/>
      <c r="AJ274" s="13"/>
      <c r="AK274" s="13"/>
      <c r="AL274" s="13"/>
      <c r="AM274" s="13"/>
      <c r="AN274" s="13"/>
      <c r="AO274" s="13"/>
      <c r="AP274" s="13"/>
      <c r="AQ274" s="13"/>
      <c r="AR274" s="13"/>
      <c r="AS274" s="13"/>
      <c r="AT274" s="13"/>
      <c r="AU274" s="13"/>
      <c r="AV274" s="13"/>
      <c r="AW274" s="13"/>
      <c r="AX274" s="13"/>
      <c r="AY274" s="13"/>
      <c r="AZ274" s="13"/>
      <c r="BA274" s="13"/>
      <c r="BB274" s="13"/>
    </row>
    <row r="275" spans="1:54">
      <c r="A275" s="13"/>
      <c r="B275" s="13"/>
      <c r="C275" s="13"/>
      <c r="D275" s="23"/>
      <c r="E275" s="13"/>
      <c r="F275" s="23"/>
      <c r="G275" s="13"/>
      <c r="H275" s="23"/>
      <c r="I275" s="13"/>
      <c r="J275" s="2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F275" s="13"/>
      <c r="AG275" s="13"/>
      <c r="AH275" s="13"/>
      <c r="AI275" s="13"/>
      <c r="AJ275" s="13"/>
      <c r="AK275" s="13"/>
      <c r="AL275" s="13"/>
      <c r="AM275" s="13"/>
      <c r="AN275" s="13"/>
      <c r="AO275" s="13"/>
      <c r="AP275" s="13"/>
      <c r="AQ275" s="13"/>
      <c r="AR275" s="13"/>
      <c r="AS275" s="13"/>
      <c r="AT275" s="13"/>
      <c r="AU275" s="13"/>
      <c r="AV275" s="13"/>
      <c r="AW275" s="13"/>
      <c r="AX275" s="13"/>
      <c r="AY275" s="13"/>
      <c r="AZ275" s="13"/>
      <c r="BA275" s="13"/>
      <c r="BB275" s="13"/>
    </row>
    <row r="276" spans="1:54">
      <c r="A276" s="13"/>
      <c r="B276" s="13"/>
      <c r="C276" s="13"/>
      <c r="D276" s="23"/>
      <c r="E276" s="13"/>
      <c r="F276" s="23"/>
      <c r="G276" s="13"/>
      <c r="H276" s="23"/>
      <c r="I276" s="13"/>
      <c r="J276" s="2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F276" s="13"/>
      <c r="AG276" s="13"/>
      <c r="AH276" s="13"/>
      <c r="AI276" s="13"/>
      <c r="AJ276" s="13"/>
      <c r="AK276" s="13"/>
      <c r="AL276" s="13"/>
      <c r="AM276" s="13"/>
      <c r="AN276" s="13"/>
      <c r="AO276" s="13"/>
      <c r="AP276" s="13"/>
      <c r="AQ276" s="13"/>
      <c r="AR276" s="13"/>
      <c r="AS276" s="13"/>
      <c r="AT276" s="13"/>
      <c r="AU276" s="13"/>
      <c r="AV276" s="13"/>
      <c r="AW276" s="13"/>
      <c r="AX276" s="13"/>
      <c r="AY276" s="13"/>
      <c r="AZ276" s="13"/>
      <c r="BA276" s="13"/>
      <c r="BB276" s="13"/>
    </row>
    <row r="277" spans="1:54">
      <c r="A277" s="13"/>
      <c r="B277" s="13"/>
      <c r="C277" s="13"/>
      <c r="D277" s="23"/>
      <c r="E277" s="13"/>
      <c r="F277" s="23"/>
      <c r="G277" s="13"/>
      <c r="H277" s="23"/>
      <c r="I277" s="13"/>
      <c r="J277" s="2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F277" s="13"/>
      <c r="AG277" s="13"/>
      <c r="AH277" s="13"/>
      <c r="AI277" s="13"/>
      <c r="AJ277" s="13"/>
      <c r="AK277" s="13"/>
      <c r="AL277" s="13"/>
      <c r="AM277" s="13"/>
      <c r="AN277" s="13"/>
      <c r="AO277" s="13"/>
      <c r="AP277" s="13"/>
      <c r="AQ277" s="13"/>
      <c r="AR277" s="13"/>
      <c r="AS277" s="13"/>
      <c r="AT277" s="13"/>
      <c r="AU277" s="13"/>
      <c r="AV277" s="13"/>
      <c r="AW277" s="13"/>
      <c r="AX277" s="13"/>
      <c r="AY277" s="13"/>
      <c r="AZ277" s="13"/>
      <c r="BA277" s="13"/>
      <c r="BB277" s="13"/>
    </row>
    <row r="278" spans="1:54">
      <c r="A278" s="13"/>
      <c r="B278" s="13"/>
      <c r="C278" s="13"/>
      <c r="D278" s="23"/>
      <c r="E278" s="13"/>
      <c r="F278" s="23"/>
      <c r="G278" s="13"/>
      <c r="H278" s="23"/>
      <c r="I278" s="13"/>
      <c r="J278" s="2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F278" s="13"/>
      <c r="AG278" s="13"/>
      <c r="AH278" s="13"/>
      <c r="AI278" s="13"/>
      <c r="AJ278" s="13"/>
      <c r="AK278" s="13"/>
      <c r="AL278" s="13"/>
      <c r="AM278" s="13"/>
      <c r="AN278" s="13"/>
      <c r="AO278" s="13"/>
      <c r="AP278" s="13"/>
      <c r="AQ278" s="13"/>
      <c r="AR278" s="13"/>
      <c r="AS278" s="13"/>
      <c r="AT278" s="13"/>
      <c r="AU278" s="13"/>
      <c r="AV278" s="13"/>
      <c r="AW278" s="13"/>
      <c r="AX278" s="13"/>
      <c r="AY278" s="13"/>
      <c r="AZ278" s="13"/>
      <c r="BA278" s="13"/>
      <c r="BB278" s="13"/>
    </row>
    <row r="279" spans="1:54">
      <c r="A279" s="13"/>
      <c r="B279" s="13"/>
      <c r="C279" s="13"/>
      <c r="D279" s="23"/>
      <c r="E279" s="13"/>
      <c r="F279" s="23"/>
      <c r="G279" s="13"/>
      <c r="H279" s="23"/>
      <c r="I279" s="13"/>
      <c r="J279" s="2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F279" s="13"/>
      <c r="AG279" s="13"/>
      <c r="AH279" s="13"/>
      <c r="AI279" s="13"/>
      <c r="AJ279" s="13"/>
      <c r="AK279" s="13"/>
      <c r="AL279" s="13"/>
      <c r="AM279" s="13"/>
      <c r="AN279" s="13"/>
      <c r="AO279" s="13"/>
      <c r="AP279" s="13"/>
      <c r="AQ279" s="13"/>
      <c r="AR279" s="13"/>
      <c r="AS279" s="13"/>
      <c r="AT279" s="13"/>
      <c r="AU279" s="13"/>
      <c r="AV279" s="13"/>
      <c r="AW279" s="13"/>
      <c r="AX279" s="13"/>
      <c r="AY279" s="13"/>
      <c r="AZ279" s="13"/>
      <c r="BA279" s="13"/>
      <c r="BB279" s="13"/>
    </row>
    <row r="280" spans="1:54">
      <c r="A280" s="13"/>
      <c r="B280" s="13"/>
      <c r="C280" s="13"/>
      <c r="D280" s="23"/>
      <c r="E280" s="13"/>
      <c r="F280" s="23"/>
      <c r="G280" s="13"/>
      <c r="H280" s="23"/>
      <c r="I280" s="13"/>
      <c r="J280" s="2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  <c r="AY280" s="13"/>
      <c r="AZ280" s="13"/>
      <c r="BA280" s="13"/>
      <c r="BB280" s="13"/>
    </row>
    <row r="281" spans="1:54">
      <c r="A281" s="13"/>
      <c r="B281" s="13"/>
      <c r="C281" s="13"/>
      <c r="D281" s="23"/>
      <c r="E281" s="13"/>
      <c r="F281" s="23"/>
      <c r="G281" s="13"/>
      <c r="H281" s="23"/>
      <c r="I281" s="13"/>
      <c r="J281" s="2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  <c r="AY281" s="13"/>
      <c r="AZ281" s="13"/>
      <c r="BA281" s="13"/>
      <c r="BB281" s="13"/>
    </row>
    <row r="282" spans="1:54">
      <c r="A282" s="13"/>
      <c r="B282" s="13"/>
      <c r="C282" s="13"/>
      <c r="D282" s="23"/>
      <c r="E282" s="13"/>
      <c r="F282" s="23"/>
      <c r="G282" s="13"/>
      <c r="H282" s="23"/>
      <c r="I282" s="13"/>
      <c r="J282" s="2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  <c r="AY282" s="13"/>
      <c r="AZ282" s="13"/>
      <c r="BA282" s="13"/>
      <c r="BB282" s="13"/>
    </row>
    <row r="283" spans="1:54">
      <c r="A283" s="13"/>
      <c r="B283" s="13"/>
      <c r="C283" s="13"/>
      <c r="D283" s="23"/>
      <c r="E283" s="13"/>
      <c r="F283" s="23"/>
      <c r="G283" s="13"/>
      <c r="H283" s="23"/>
      <c r="I283" s="13"/>
      <c r="J283" s="2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  <c r="AY283" s="13"/>
      <c r="AZ283" s="13"/>
      <c r="BA283" s="13"/>
      <c r="BB283" s="13"/>
    </row>
    <row r="284" spans="1:54">
      <c r="A284" s="13"/>
      <c r="B284" s="13"/>
      <c r="C284" s="13"/>
      <c r="D284" s="23"/>
      <c r="E284" s="13"/>
      <c r="F284" s="23"/>
      <c r="G284" s="13"/>
      <c r="H284" s="23"/>
      <c r="I284" s="13"/>
      <c r="J284" s="2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  <c r="AY284" s="13"/>
      <c r="AZ284" s="13"/>
      <c r="BA284" s="13"/>
      <c r="BB284" s="13"/>
    </row>
    <row r="285" spans="1:54">
      <c r="A285" s="13"/>
      <c r="B285" s="13"/>
      <c r="C285" s="13"/>
      <c r="D285" s="23"/>
      <c r="E285" s="13"/>
      <c r="F285" s="23"/>
      <c r="G285" s="13"/>
      <c r="H285" s="23"/>
      <c r="I285" s="13"/>
      <c r="J285" s="2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  <c r="BA285" s="13"/>
      <c r="BB285" s="13"/>
    </row>
    <row r="286" spans="1:54">
      <c r="A286" s="13"/>
      <c r="B286" s="13"/>
      <c r="C286" s="13"/>
      <c r="D286" s="23"/>
      <c r="E286" s="13"/>
      <c r="F286" s="23"/>
      <c r="G286" s="13"/>
      <c r="H286" s="23"/>
      <c r="I286" s="13"/>
      <c r="J286" s="2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  <c r="AW286" s="13"/>
      <c r="AX286" s="13"/>
      <c r="AY286" s="13"/>
      <c r="AZ286" s="13"/>
      <c r="BA286" s="13"/>
      <c r="BB286" s="13"/>
    </row>
    <row r="287" spans="1:54">
      <c r="A287" s="13"/>
      <c r="B287" s="13"/>
      <c r="C287" s="13"/>
      <c r="D287" s="23"/>
      <c r="E287" s="13"/>
      <c r="F287" s="23"/>
      <c r="G287" s="13"/>
      <c r="H287" s="23"/>
      <c r="I287" s="13"/>
      <c r="J287" s="2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  <c r="AY287" s="13"/>
      <c r="AZ287" s="13"/>
      <c r="BA287" s="13"/>
      <c r="BB287" s="13"/>
    </row>
    <row r="288" spans="1:54">
      <c r="A288" s="13"/>
      <c r="B288" s="13"/>
      <c r="C288" s="13"/>
      <c r="D288" s="23"/>
      <c r="E288" s="13"/>
      <c r="F288" s="23"/>
      <c r="G288" s="13"/>
      <c r="H288" s="23"/>
      <c r="I288" s="13"/>
      <c r="J288" s="2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  <c r="AW288" s="13"/>
      <c r="AX288" s="13"/>
      <c r="AY288" s="13"/>
      <c r="AZ288" s="13"/>
      <c r="BA288" s="13"/>
      <c r="BB288" s="13"/>
    </row>
    <row r="289" spans="1:54">
      <c r="A289" s="13"/>
      <c r="B289" s="13"/>
      <c r="C289" s="13"/>
      <c r="D289" s="23"/>
      <c r="E289" s="13"/>
      <c r="F289" s="23"/>
      <c r="G289" s="13"/>
      <c r="H289" s="23"/>
      <c r="I289" s="13"/>
      <c r="J289" s="2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  <c r="AW289" s="13"/>
      <c r="AX289" s="13"/>
      <c r="AY289" s="13"/>
      <c r="AZ289" s="13"/>
      <c r="BA289" s="13"/>
      <c r="BB289" s="13"/>
    </row>
    <row r="290" spans="1:54">
      <c r="A290" s="13"/>
      <c r="B290" s="13"/>
      <c r="C290" s="13"/>
      <c r="D290" s="23"/>
      <c r="E290" s="13"/>
      <c r="F290" s="23"/>
      <c r="G290" s="13"/>
      <c r="H290" s="23"/>
      <c r="I290" s="13"/>
      <c r="J290" s="2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  <c r="AW290" s="13"/>
      <c r="AX290" s="13"/>
      <c r="AY290" s="13"/>
      <c r="AZ290" s="13"/>
      <c r="BA290" s="13"/>
      <c r="BB290" s="13"/>
    </row>
    <row r="291" spans="1:54">
      <c r="A291" s="13"/>
      <c r="B291" s="13"/>
      <c r="C291" s="13"/>
      <c r="D291" s="23"/>
      <c r="E291" s="13"/>
      <c r="F291" s="23"/>
      <c r="G291" s="13"/>
      <c r="H291" s="23"/>
      <c r="I291" s="13"/>
      <c r="J291" s="2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  <c r="AY291" s="13"/>
      <c r="AZ291" s="13"/>
      <c r="BA291" s="13"/>
      <c r="BB291" s="13"/>
    </row>
    <row r="292" spans="1:54">
      <c r="A292" s="13"/>
      <c r="B292" s="13"/>
      <c r="C292" s="13"/>
      <c r="D292" s="23"/>
      <c r="E292" s="13"/>
      <c r="F292" s="23"/>
      <c r="G292" s="13"/>
      <c r="H292" s="23"/>
      <c r="I292" s="13"/>
      <c r="J292" s="2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F292" s="13"/>
      <c r="AG292" s="13"/>
      <c r="AH292" s="13"/>
      <c r="AI292" s="13"/>
      <c r="AJ292" s="13"/>
      <c r="AK292" s="13"/>
      <c r="AL292" s="13"/>
      <c r="AM292" s="13"/>
      <c r="AN292" s="13"/>
      <c r="AO292" s="13"/>
      <c r="AP292" s="13"/>
      <c r="AQ292" s="13"/>
      <c r="AR292" s="13"/>
      <c r="AS292" s="13"/>
      <c r="AT292" s="13"/>
      <c r="AU292" s="13"/>
      <c r="AV292" s="13"/>
      <c r="AW292" s="13"/>
      <c r="AX292" s="13"/>
      <c r="AY292" s="13"/>
      <c r="AZ292" s="13"/>
      <c r="BA292" s="13"/>
      <c r="BB292" s="13"/>
    </row>
    <row r="293" spans="1:54">
      <c r="A293" s="13"/>
      <c r="B293" s="13"/>
      <c r="C293" s="13"/>
      <c r="D293" s="23"/>
      <c r="E293" s="13"/>
      <c r="F293" s="23"/>
      <c r="G293" s="13"/>
      <c r="H293" s="23"/>
      <c r="I293" s="13"/>
      <c r="J293" s="2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F293" s="13"/>
      <c r="AG293" s="13"/>
      <c r="AH293" s="13"/>
      <c r="AI293" s="13"/>
      <c r="AJ293" s="13"/>
      <c r="AK293" s="13"/>
      <c r="AL293" s="13"/>
      <c r="AM293" s="13"/>
      <c r="AN293" s="13"/>
      <c r="AO293" s="13"/>
      <c r="AP293" s="13"/>
      <c r="AQ293" s="13"/>
      <c r="AR293" s="13"/>
      <c r="AS293" s="13"/>
      <c r="AT293" s="13"/>
      <c r="AU293" s="13"/>
      <c r="AV293" s="13"/>
      <c r="AW293" s="13"/>
      <c r="AX293" s="13"/>
      <c r="AY293" s="13"/>
      <c r="AZ293" s="13"/>
      <c r="BA293" s="13"/>
      <c r="BB293" s="13"/>
    </row>
    <row r="294" spans="1:54">
      <c r="A294" s="13"/>
      <c r="B294" s="13"/>
      <c r="C294" s="13"/>
      <c r="D294" s="23"/>
      <c r="E294" s="13"/>
      <c r="F294" s="23"/>
      <c r="G294" s="13"/>
      <c r="H294" s="23"/>
      <c r="I294" s="13"/>
      <c r="J294" s="2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F294" s="13"/>
      <c r="AG294" s="13"/>
      <c r="AH294" s="13"/>
      <c r="AI294" s="13"/>
      <c r="AJ294" s="13"/>
      <c r="AK294" s="13"/>
      <c r="AL294" s="13"/>
      <c r="AM294" s="13"/>
      <c r="AN294" s="13"/>
      <c r="AO294" s="13"/>
      <c r="AP294" s="13"/>
      <c r="AQ294" s="13"/>
      <c r="AR294" s="13"/>
      <c r="AS294" s="13"/>
      <c r="AT294" s="13"/>
      <c r="AU294" s="13"/>
      <c r="AV294" s="13"/>
      <c r="AW294" s="13"/>
      <c r="AX294" s="13"/>
      <c r="AY294" s="13"/>
      <c r="AZ294" s="13"/>
      <c r="BA294" s="13"/>
      <c r="BB294" s="13"/>
    </row>
    <row r="295" spans="1:54">
      <c r="A295" s="13"/>
      <c r="B295" s="13"/>
      <c r="C295" s="13"/>
      <c r="D295" s="23"/>
      <c r="E295" s="13"/>
      <c r="F295" s="23"/>
      <c r="G295" s="13"/>
      <c r="H295" s="23"/>
      <c r="I295" s="13"/>
      <c r="J295" s="2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F295" s="13"/>
      <c r="AG295" s="13"/>
      <c r="AH295" s="13"/>
      <c r="AI295" s="13"/>
      <c r="AJ295" s="13"/>
      <c r="AK295" s="13"/>
      <c r="AL295" s="13"/>
      <c r="AM295" s="13"/>
      <c r="AN295" s="13"/>
      <c r="AO295" s="13"/>
      <c r="AP295" s="13"/>
      <c r="AQ295" s="13"/>
      <c r="AR295" s="13"/>
      <c r="AS295" s="13"/>
      <c r="AT295" s="13"/>
      <c r="AU295" s="13"/>
      <c r="AV295" s="13"/>
      <c r="AW295" s="13"/>
      <c r="AX295" s="13"/>
      <c r="AY295" s="13"/>
      <c r="AZ295" s="13"/>
      <c r="BA295" s="13"/>
      <c r="BB295" s="13"/>
    </row>
    <row r="296" spans="1:54">
      <c r="A296" s="13"/>
      <c r="B296" s="13"/>
      <c r="C296" s="13"/>
      <c r="D296" s="23"/>
      <c r="E296" s="13"/>
      <c r="F296" s="23"/>
      <c r="G296" s="13"/>
      <c r="H296" s="23"/>
      <c r="I296" s="13"/>
      <c r="J296" s="2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F296" s="13"/>
      <c r="AG296" s="13"/>
      <c r="AH296" s="13"/>
      <c r="AI296" s="13"/>
      <c r="AJ296" s="13"/>
      <c r="AK296" s="13"/>
      <c r="AL296" s="13"/>
      <c r="AM296" s="13"/>
      <c r="AN296" s="13"/>
      <c r="AO296" s="13"/>
      <c r="AP296" s="13"/>
      <c r="AQ296" s="13"/>
      <c r="AR296" s="13"/>
      <c r="AS296" s="13"/>
      <c r="AT296" s="13"/>
      <c r="AU296" s="13"/>
      <c r="AV296" s="13"/>
      <c r="AW296" s="13"/>
      <c r="AX296" s="13"/>
      <c r="AY296" s="13"/>
      <c r="AZ296" s="13"/>
      <c r="BA296" s="13"/>
      <c r="BB296" s="13"/>
    </row>
    <row r="297" spans="1:54">
      <c r="A297" s="13"/>
      <c r="B297" s="13"/>
      <c r="C297" s="13"/>
      <c r="D297" s="23"/>
      <c r="E297" s="13"/>
      <c r="F297" s="23"/>
      <c r="G297" s="13"/>
      <c r="H297" s="23"/>
      <c r="I297" s="13"/>
      <c r="J297" s="2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F297" s="13"/>
      <c r="AG297" s="13"/>
      <c r="AH297" s="13"/>
      <c r="AI297" s="13"/>
      <c r="AJ297" s="13"/>
      <c r="AK297" s="13"/>
      <c r="AL297" s="13"/>
      <c r="AM297" s="13"/>
      <c r="AN297" s="13"/>
      <c r="AO297" s="13"/>
      <c r="AP297" s="13"/>
      <c r="AQ297" s="13"/>
      <c r="AR297" s="13"/>
      <c r="AS297" s="13"/>
      <c r="AT297" s="13"/>
      <c r="AU297" s="13"/>
      <c r="AV297" s="13"/>
      <c r="AW297" s="13"/>
      <c r="AX297" s="13"/>
      <c r="AY297" s="13"/>
      <c r="AZ297" s="13"/>
      <c r="BA297" s="13"/>
      <c r="BB297" s="13"/>
    </row>
    <row r="298" spans="1:54">
      <c r="A298" s="13"/>
      <c r="B298" s="13"/>
      <c r="C298" s="13"/>
      <c r="D298" s="23"/>
      <c r="E298" s="13"/>
      <c r="F298" s="23"/>
      <c r="G298" s="13"/>
      <c r="H298" s="23"/>
      <c r="I298" s="13"/>
      <c r="J298" s="2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F298" s="13"/>
      <c r="AG298" s="13"/>
      <c r="AH298" s="13"/>
      <c r="AI298" s="13"/>
      <c r="AJ298" s="13"/>
      <c r="AK298" s="13"/>
      <c r="AL298" s="13"/>
      <c r="AM298" s="13"/>
      <c r="AN298" s="13"/>
      <c r="AO298" s="13"/>
      <c r="AP298" s="13"/>
      <c r="AQ298" s="13"/>
      <c r="AR298" s="13"/>
      <c r="AS298" s="13"/>
      <c r="AT298" s="13"/>
      <c r="AU298" s="13"/>
      <c r="AV298" s="13"/>
      <c r="AW298" s="13"/>
      <c r="AX298" s="13"/>
      <c r="AY298" s="13"/>
      <c r="AZ298" s="13"/>
      <c r="BA298" s="13"/>
      <c r="BB298" s="13"/>
    </row>
    <row r="299" spans="1:54">
      <c r="A299" s="13"/>
      <c r="B299" s="13"/>
      <c r="C299" s="13"/>
      <c r="D299" s="23"/>
      <c r="E299" s="13"/>
      <c r="F299" s="23"/>
      <c r="G299" s="13"/>
      <c r="H299" s="23"/>
      <c r="I299" s="13"/>
      <c r="J299" s="2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F299" s="13"/>
      <c r="AG299" s="13"/>
      <c r="AH299" s="13"/>
      <c r="AI299" s="13"/>
      <c r="AJ299" s="13"/>
      <c r="AK299" s="13"/>
      <c r="AL299" s="13"/>
      <c r="AM299" s="13"/>
      <c r="AN299" s="13"/>
      <c r="AO299" s="13"/>
      <c r="AP299" s="13"/>
      <c r="AQ299" s="13"/>
      <c r="AR299" s="13"/>
      <c r="AS299" s="13"/>
      <c r="AT299" s="13"/>
      <c r="AU299" s="13"/>
      <c r="AV299" s="13"/>
      <c r="AW299" s="13"/>
      <c r="AX299" s="13"/>
      <c r="AY299" s="13"/>
      <c r="AZ299" s="13"/>
      <c r="BA299" s="13"/>
      <c r="BB299" s="13"/>
    </row>
    <row r="300" spans="1:54">
      <c r="A300" s="13"/>
      <c r="B300" s="13"/>
      <c r="C300" s="13"/>
      <c r="D300" s="23"/>
      <c r="E300" s="13"/>
      <c r="F300" s="23"/>
      <c r="G300" s="13"/>
      <c r="H300" s="23"/>
      <c r="I300" s="13"/>
      <c r="J300" s="2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F300" s="13"/>
      <c r="AG300" s="13"/>
      <c r="AH300" s="13"/>
      <c r="AI300" s="13"/>
      <c r="AJ300" s="13"/>
      <c r="AK300" s="13"/>
      <c r="AL300" s="13"/>
      <c r="AM300" s="13"/>
      <c r="AN300" s="13"/>
      <c r="AO300" s="13"/>
      <c r="AP300" s="13"/>
      <c r="AQ300" s="13"/>
      <c r="AR300" s="13"/>
      <c r="AS300" s="13"/>
      <c r="AT300" s="13"/>
      <c r="AU300" s="13"/>
      <c r="AV300" s="13"/>
      <c r="AW300" s="13"/>
      <c r="AX300" s="13"/>
      <c r="AY300" s="13"/>
      <c r="AZ300" s="13"/>
      <c r="BA300" s="13"/>
      <c r="BB300" s="13"/>
    </row>
    <row r="301" spans="1:54">
      <c r="A301" s="13"/>
      <c r="B301" s="13"/>
      <c r="C301" s="13"/>
      <c r="D301" s="23"/>
      <c r="E301" s="13"/>
      <c r="F301" s="23"/>
      <c r="G301" s="13"/>
      <c r="H301" s="23"/>
      <c r="I301" s="13"/>
      <c r="J301" s="23"/>
      <c r="K301" s="13"/>
      <c r="L301" s="13"/>
      <c r="M301" s="13"/>
      <c r="N301" s="13"/>
      <c r="O301" s="13"/>
      <c r="P301" s="13"/>
      <c r="Q301" s="13"/>
      <c r="R301" s="13"/>
      <c r="S301" s="13"/>
      <c r="T301" s="1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F301" s="13"/>
      <c r="AG301" s="13"/>
      <c r="AH301" s="13"/>
      <c r="AI301" s="13"/>
      <c r="AJ301" s="13"/>
      <c r="AK301" s="13"/>
      <c r="AL301" s="13"/>
      <c r="AM301" s="13"/>
      <c r="AN301" s="13"/>
      <c r="AO301" s="13"/>
      <c r="AP301" s="13"/>
      <c r="AQ301" s="13"/>
      <c r="AR301" s="13"/>
      <c r="AS301" s="13"/>
      <c r="AT301" s="13"/>
      <c r="AU301" s="13"/>
      <c r="AV301" s="13"/>
      <c r="AW301" s="13"/>
      <c r="AX301" s="13"/>
      <c r="AY301" s="13"/>
      <c r="AZ301" s="13"/>
      <c r="BA301" s="13"/>
      <c r="BB301" s="13"/>
    </row>
    <row r="302" spans="1:54">
      <c r="A302" s="13"/>
      <c r="B302" s="13"/>
      <c r="C302" s="13"/>
      <c r="D302" s="23"/>
      <c r="E302" s="13"/>
      <c r="F302" s="23"/>
      <c r="G302" s="13"/>
      <c r="H302" s="23"/>
      <c r="I302" s="13"/>
      <c r="J302" s="23"/>
      <c r="K302" s="13"/>
      <c r="L302" s="13"/>
      <c r="M302" s="13"/>
      <c r="N302" s="13"/>
      <c r="O302" s="13"/>
      <c r="P302" s="13"/>
      <c r="Q302" s="13"/>
      <c r="R302" s="13"/>
      <c r="S302" s="13"/>
      <c r="T302" s="1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F302" s="13"/>
      <c r="AG302" s="13"/>
      <c r="AH302" s="13"/>
      <c r="AI302" s="13"/>
      <c r="AJ302" s="13"/>
      <c r="AK302" s="13"/>
      <c r="AL302" s="13"/>
      <c r="AM302" s="13"/>
      <c r="AN302" s="13"/>
      <c r="AO302" s="13"/>
      <c r="AP302" s="13"/>
      <c r="AQ302" s="13"/>
      <c r="AR302" s="13"/>
      <c r="AS302" s="13"/>
      <c r="AT302" s="13"/>
      <c r="AU302" s="13"/>
      <c r="AV302" s="13"/>
      <c r="AW302" s="13"/>
      <c r="AX302" s="13"/>
      <c r="AY302" s="13"/>
      <c r="AZ302" s="13"/>
      <c r="BA302" s="13"/>
      <c r="BB302" s="13"/>
    </row>
    <row r="303" spans="1:54">
      <c r="A303" s="13"/>
      <c r="B303" s="13"/>
      <c r="C303" s="13"/>
      <c r="D303" s="23"/>
      <c r="E303" s="13"/>
      <c r="F303" s="23"/>
      <c r="G303" s="13"/>
      <c r="H303" s="23"/>
      <c r="I303" s="13"/>
      <c r="J303" s="23"/>
      <c r="K303" s="13"/>
      <c r="L303" s="13"/>
      <c r="M303" s="13"/>
      <c r="N303" s="13"/>
      <c r="O303" s="13"/>
      <c r="P303" s="13"/>
      <c r="Q303" s="13"/>
      <c r="R303" s="13"/>
      <c r="S303" s="13"/>
      <c r="T303" s="1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F303" s="13"/>
      <c r="AG303" s="13"/>
      <c r="AH303" s="13"/>
      <c r="AI303" s="13"/>
      <c r="AJ303" s="13"/>
      <c r="AK303" s="13"/>
      <c r="AL303" s="13"/>
      <c r="AM303" s="13"/>
      <c r="AN303" s="13"/>
      <c r="AO303" s="13"/>
      <c r="AP303" s="13"/>
      <c r="AQ303" s="13"/>
      <c r="AR303" s="13"/>
      <c r="AS303" s="13"/>
      <c r="AT303" s="13"/>
      <c r="AU303" s="13"/>
      <c r="AV303" s="13"/>
      <c r="AW303" s="13"/>
      <c r="AX303" s="13"/>
      <c r="AY303" s="13"/>
      <c r="AZ303" s="13"/>
      <c r="BA303" s="13"/>
      <c r="BB303" s="13"/>
    </row>
    <row r="304" spans="1:54">
      <c r="A304" s="13"/>
      <c r="B304" s="13"/>
      <c r="C304" s="13"/>
      <c r="D304" s="23"/>
      <c r="E304" s="13"/>
      <c r="F304" s="23"/>
      <c r="G304" s="13"/>
      <c r="H304" s="23"/>
      <c r="I304" s="13"/>
      <c r="J304" s="23"/>
      <c r="K304" s="13"/>
      <c r="L304" s="13"/>
      <c r="M304" s="13"/>
      <c r="N304" s="13"/>
      <c r="O304" s="13"/>
      <c r="P304" s="13"/>
      <c r="Q304" s="13"/>
      <c r="R304" s="13"/>
      <c r="S304" s="13"/>
      <c r="T304" s="1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F304" s="13"/>
      <c r="AG304" s="13"/>
      <c r="AH304" s="13"/>
      <c r="AI304" s="13"/>
      <c r="AJ304" s="13"/>
      <c r="AK304" s="13"/>
      <c r="AL304" s="13"/>
      <c r="AM304" s="13"/>
      <c r="AN304" s="13"/>
      <c r="AO304" s="13"/>
      <c r="AP304" s="13"/>
      <c r="AQ304" s="13"/>
      <c r="AR304" s="13"/>
      <c r="AS304" s="13"/>
      <c r="AT304" s="13"/>
      <c r="AU304" s="13"/>
      <c r="AV304" s="13"/>
      <c r="AW304" s="13"/>
      <c r="AX304" s="13"/>
      <c r="AY304" s="13"/>
      <c r="AZ304" s="13"/>
      <c r="BA304" s="13"/>
      <c r="BB304" s="13"/>
    </row>
    <row r="305" spans="1:54">
      <c r="A305" s="13"/>
      <c r="B305" s="13"/>
      <c r="C305" s="13"/>
      <c r="D305" s="23"/>
      <c r="E305" s="13"/>
      <c r="F305" s="23"/>
      <c r="G305" s="13"/>
      <c r="H305" s="23"/>
      <c r="I305" s="13"/>
      <c r="J305" s="23"/>
      <c r="K305" s="13"/>
      <c r="L305" s="13"/>
      <c r="M305" s="13"/>
      <c r="N305" s="13"/>
      <c r="O305" s="13"/>
      <c r="P305" s="13"/>
      <c r="Q305" s="13"/>
      <c r="R305" s="13"/>
      <c r="S305" s="13"/>
      <c r="T305" s="1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F305" s="13"/>
      <c r="AG305" s="13"/>
      <c r="AH305" s="13"/>
      <c r="AI305" s="13"/>
      <c r="AJ305" s="13"/>
      <c r="AK305" s="13"/>
      <c r="AL305" s="13"/>
      <c r="AM305" s="13"/>
      <c r="AN305" s="13"/>
      <c r="AO305" s="13"/>
      <c r="AP305" s="13"/>
      <c r="AQ305" s="13"/>
      <c r="AR305" s="13"/>
      <c r="AS305" s="13"/>
      <c r="AT305" s="13"/>
      <c r="AU305" s="13"/>
      <c r="AV305" s="13"/>
      <c r="AW305" s="13"/>
      <c r="AX305" s="13"/>
      <c r="AY305" s="13"/>
      <c r="AZ305" s="13"/>
      <c r="BA305" s="13"/>
      <c r="BB305" s="13"/>
    </row>
    <row r="306" spans="1:54">
      <c r="A306" s="13"/>
      <c r="B306" s="13"/>
      <c r="C306" s="13"/>
      <c r="D306" s="23"/>
      <c r="E306" s="13"/>
      <c r="F306" s="23"/>
      <c r="G306" s="13"/>
      <c r="H306" s="23"/>
      <c r="I306" s="13"/>
      <c r="J306" s="23"/>
      <c r="K306" s="13"/>
      <c r="L306" s="13"/>
      <c r="M306" s="13"/>
      <c r="N306" s="13"/>
      <c r="O306" s="13"/>
      <c r="P306" s="13"/>
      <c r="Q306" s="13"/>
      <c r="R306" s="13"/>
      <c r="S306" s="13"/>
      <c r="T306" s="1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F306" s="13"/>
      <c r="AG306" s="13"/>
      <c r="AH306" s="13"/>
      <c r="AI306" s="13"/>
      <c r="AJ306" s="13"/>
      <c r="AK306" s="13"/>
      <c r="AL306" s="13"/>
      <c r="AM306" s="13"/>
      <c r="AN306" s="13"/>
      <c r="AO306" s="13"/>
      <c r="AP306" s="13"/>
      <c r="AQ306" s="13"/>
      <c r="AR306" s="13"/>
      <c r="AS306" s="13"/>
      <c r="AT306" s="13"/>
      <c r="AU306" s="13"/>
      <c r="AV306" s="13"/>
      <c r="AW306" s="13"/>
      <c r="AX306" s="13"/>
      <c r="AY306" s="13"/>
      <c r="AZ306" s="13"/>
      <c r="BA306" s="13"/>
      <c r="BB306" s="13"/>
    </row>
    <row r="307" spans="1:54">
      <c r="A307" s="13"/>
      <c r="B307" s="13"/>
      <c r="C307" s="13"/>
      <c r="D307" s="23"/>
      <c r="E307" s="13"/>
      <c r="F307" s="23"/>
      <c r="G307" s="13"/>
      <c r="H307" s="23"/>
      <c r="I307" s="13"/>
      <c r="J307" s="23"/>
      <c r="K307" s="13"/>
      <c r="L307" s="13"/>
      <c r="M307" s="13"/>
      <c r="N307" s="13"/>
      <c r="O307" s="13"/>
      <c r="P307" s="13"/>
      <c r="Q307" s="13"/>
      <c r="R307" s="13"/>
      <c r="S307" s="13"/>
      <c r="T307" s="1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F307" s="13"/>
      <c r="AG307" s="13"/>
      <c r="AH307" s="13"/>
      <c r="AI307" s="13"/>
      <c r="AJ307" s="13"/>
      <c r="AK307" s="13"/>
      <c r="AL307" s="13"/>
      <c r="AM307" s="13"/>
      <c r="AN307" s="13"/>
      <c r="AO307" s="13"/>
      <c r="AP307" s="13"/>
      <c r="AQ307" s="13"/>
      <c r="AR307" s="13"/>
      <c r="AS307" s="13"/>
      <c r="AT307" s="13"/>
      <c r="AU307" s="13"/>
      <c r="AV307" s="13"/>
      <c r="AW307" s="13"/>
      <c r="AX307" s="13"/>
      <c r="AY307" s="13"/>
      <c r="AZ307" s="13"/>
      <c r="BA307" s="13"/>
      <c r="BB307" s="13"/>
    </row>
    <row r="308" spans="1:54">
      <c r="A308" s="13"/>
      <c r="B308" s="13"/>
      <c r="C308" s="13"/>
      <c r="D308" s="23"/>
      <c r="E308" s="13"/>
      <c r="F308" s="23"/>
      <c r="G308" s="13"/>
      <c r="H308" s="23"/>
      <c r="I308" s="13"/>
      <c r="J308" s="23"/>
      <c r="K308" s="13"/>
      <c r="L308" s="13"/>
      <c r="M308" s="13"/>
      <c r="N308" s="13"/>
      <c r="O308" s="13"/>
      <c r="P308" s="13"/>
      <c r="Q308" s="13"/>
      <c r="R308" s="13"/>
      <c r="S308" s="13"/>
      <c r="T308" s="1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F308" s="13"/>
      <c r="AG308" s="13"/>
      <c r="AH308" s="13"/>
      <c r="AI308" s="13"/>
      <c r="AJ308" s="13"/>
      <c r="AK308" s="13"/>
      <c r="AL308" s="13"/>
      <c r="AM308" s="13"/>
      <c r="AN308" s="13"/>
      <c r="AO308" s="13"/>
      <c r="AP308" s="13"/>
      <c r="AQ308" s="13"/>
      <c r="AR308" s="13"/>
      <c r="AS308" s="13"/>
      <c r="AT308" s="13"/>
      <c r="AU308" s="13"/>
      <c r="AV308" s="13"/>
      <c r="AW308" s="13"/>
      <c r="AX308" s="13"/>
      <c r="AY308" s="13"/>
      <c r="AZ308" s="13"/>
      <c r="BA308" s="13"/>
      <c r="BB308" s="13"/>
    </row>
    <row r="309" spans="1:54">
      <c r="A309" s="13"/>
      <c r="B309" s="13"/>
      <c r="C309" s="13"/>
      <c r="D309" s="23"/>
      <c r="E309" s="13"/>
      <c r="F309" s="23"/>
      <c r="G309" s="13"/>
      <c r="H309" s="23"/>
      <c r="I309" s="13"/>
      <c r="J309" s="23"/>
      <c r="K309" s="13"/>
      <c r="L309" s="13"/>
      <c r="M309" s="13"/>
      <c r="N309" s="13"/>
      <c r="O309" s="13"/>
      <c r="P309" s="13"/>
      <c r="Q309" s="13"/>
      <c r="R309" s="13"/>
      <c r="S309" s="13"/>
      <c r="T309" s="1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F309" s="13"/>
      <c r="AG309" s="13"/>
      <c r="AH309" s="13"/>
      <c r="AI309" s="13"/>
      <c r="AJ309" s="13"/>
      <c r="AK309" s="13"/>
      <c r="AL309" s="13"/>
      <c r="AM309" s="13"/>
      <c r="AN309" s="13"/>
      <c r="AO309" s="13"/>
      <c r="AP309" s="13"/>
      <c r="AQ309" s="13"/>
      <c r="AR309" s="13"/>
      <c r="AS309" s="13"/>
      <c r="AT309" s="13"/>
      <c r="AU309" s="13"/>
      <c r="AV309" s="13"/>
      <c r="AW309" s="13"/>
      <c r="AX309" s="13"/>
      <c r="AY309" s="13"/>
      <c r="AZ309" s="13"/>
      <c r="BA309" s="13"/>
      <c r="BB309" s="13"/>
    </row>
    <row r="310" spans="1:54">
      <c r="A310" s="13"/>
      <c r="B310" s="13"/>
      <c r="C310" s="13"/>
      <c r="D310" s="23"/>
      <c r="E310" s="13"/>
      <c r="F310" s="23"/>
      <c r="G310" s="13"/>
      <c r="H310" s="23"/>
      <c r="I310" s="13"/>
      <c r="J310" s="23"/>
      <c r="K310" s="13"/>
      <c r="L310" s="13"/>
      <c r="M310" s="13"/>
      <c r="N310" s="13"/>
      <c r="O310" s="13"/>
      <c r="P310" s="13"/>
      <c r="Q310" s="13"/>
      <c r="R310" s="13"/>
      <c r="S310" s="13"/>
      <c r="T310" s="1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F310" s="13"/>
      <c r="AG310" s="13"/>
      <c r="AH310" s="13"/>
      <c r="AI310" s="13"/>
      <c r="AJ310" s="13"/>
      <c r="AK310" s="13"/>
      <c r="AL310" s="13"/>
      <c r="AM310" s="13"/>
      <c r="AN310" s="13"/>
      <c r="AO310" s="13"/>
      <c r="AP310" s="13"/>
      <c r="AQ310" s="13"/>
      <c r="AR310" s="13"/>
      <c r="AS310" s="13"/>
      <c r="AT310" s="13"/>
      <c r="AU310" s="13"/>
      <c r="AV310" s="13"/>
      <c r="AW310" s="13"/>
      <c r="AX310" s="13"/>
      <c r="AY310" s="13"/>
      <c r="AZ310" s="13"/>
      <c r="BA310" s="13"/>
      <c r="BB310" s="13"/>
    </row>
    <row r="311" spans="1:54">
      <c r="A311" s="13"/>
      <c r="B311" s="13"/>
      <c r="C311" s="13"/>
      <c r="D311" s="23"/>
      <c r="E311" s="13"/>
      <c r="F311" s="23"/>
      <c r="G311" s="13"/>
      <c r="H311" s="23"/>
      <c r="I311" s="13"/>
      <c r="J311" s="23"/>
      <c r="K311" s="13"/>
      <c r="L311" s="13"/>
      <c r="M311" s="13"/>
      <c r="N311" s="13"/>
      <c r="O311" s="13"/>
      <c r="P311" s="13"/>
      <c r="Q311" s="13"/>
      <c r="R311" s="13"/>
      <c r="S311" s="13"/>
      <c r="T311" s="1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F311" s="13"/>
      <c r="AG311" s="13"/>
      <c r="AH311" s="13"/>
      <c r="AI311" s="13"/>
      <c r="AJ311" s="13"/>
      <c r="AK311" s="13"/>
      <c r="AL311" s="13"/>
      <c r="AM311" s="13"/>
      <c r="AN311" s="13"/>
      <c r="AO311" s="13"/>
      <c r="AP311" s="13"/>
      <c r="AQ311" s="13"/>
      <c r="AR311" s="13"/>
      <c r="AS311" s="13"/>
      <c r="AT311" s="13"/>
      <c r="AU311" s="13"/>
      <c r="AV311" s="13"/>
      <c r="AW311" s="13"/>
      <c r="AX311" s="13"/>
      <c r="AY311" s="13"/>
      <c r="AZ311" s="13"/>
      <c r="BA311" s="13"/>
      <c r="BB311" s="13"/>
    </row>
    <row r="312" spans="1:54">
      <c r="A312" s="13"/>
      <c r="B312" s="13"/>
      <c r="C312" s="13"/>
      <c r="D312" s="23"/>
      <c r="E312" s="13"/>
      <c r="F312" s="23"/>
      <c r="G312" s="13"/>
      <c r="H312" s="23"/>
      <c r="I312" s="13"/>
      <c r="J312" s="23"/>
      <c r="K312" s="13"/>
      <c r="L312" s="13"/>
      <c r="M312" s="13"/>
      <c r="N312" s="13"/>
      <c r="O312" s="13"/>
      <c r="P312" s="13"/>
      <c r="Q312" s="13"/>
      <c r="R312" s="13"/>
      <c r="S312" s="13"/>
      <c r="T312" s="1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F312" s="13"/>
      <c r="AG312" s="13"/>
      <c r="AH312" s="13"/>
      <c r="AI312" s="13"/>
      <c r="AJ312" s="13"/>
      <c r="AK312" s="13"/>
      <c r="AL312" s="13"/>
      <c r="AM312" s="13"/>
      <c r="AN312" s="13"/>
      <c r="AO312" s="13"/>
      <c r="AP312" s="13"/>
      <c r="AQ312" s="13"/>
      <c r="AR312" s="13"/>
      <c r="AS312" s="13"/>
      <c r="AT312" s="13"/>
      <c r="AU312" s="13"/>
      <c r="AV312" s="13"/>
      <c r="AW312" s="13"/>
      <c r="AX312" s="13"/>
      <c r="AY312" s="13"/>
      <c r="AZ312" s="13"/>
      <c r="BA312" s="13"/>
      <c r="BB312" s="13"/>
    </row>
    <row r="313" spans="1:54">
      <c r="A313" s="13"/>
      <c r="B313" s="13"/>
      <c r="C313" s="13"/>
      <c r="D313" s="23"/>
      <c r="E313" s="13"/>
      <c r="F313" s="23"/>
      <c r="G313" s="13"/>
      <c r="H313" s="23"/>
      <c r="I313" s="13"/>
      <c r="J313" s="23"/>
      <c r="K313" s="13"/>
      <c r="L313" s="13"/>
      <c r="M313" s="13"/>
      <c r="N313" s="13"/>
      <c r="O313" s="13"/>
      <c r="P313" s="13"/>
      <c r="Q313" s="13"/>
      <c r="R313" s="13"/>
      <c r="S313" s="13"/>
      <c r="T313" s="1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F313" s="13"/>
      <c r="AG313" s="13"/>
      <c r="AH313" s="13"/>
      <c r="AI313" s="13"/>
      <c r="AJ313" s="13"/>
      <c r="AK313" s="13"/>
      <c r="AL313" s="13"/>
      <c r="AM313" s="13"/>
      <c r="AN313" s="13"/>
      <c r="AO313" s="13"/>
      <c r="AP313" s="13"/>
      <c r="AQ313" s="13"/>
      <c r="AR313" s="13"/>
      <c r="AS313" s="13"/>
      <c r="AT313" s="13"/>
      <c r="AU313" s="13"/>
      <c r="AV313" s="13"/>
      <c r="AW313" s="13"/>
      <c r="AX313" s="13"/>
      <c r="AY313" s="13"/>
      <c r="AZ313" s="13"/>
      <c r="BA313" s="13"/>
      <c r="BB313" s="13"/>
    </row>
    <row r="314" spans="1:54">
      <c r="A314" s="13"/>
      <c r="B314" s="13"/>
      <c r="C314" s="13"/>
      <c r="D314" s="23"/>
      <c r="E314" s="13"/>
      <c r="F314" s="23"/>
      <c r="G314" s="13"/>
      <c r="H314" s="23"/>
      <c r="I314" s="13"/>
      <c r="J314" s="23"/>
      <c r="K314" s="13"/>
      <c r="L314" s="13"/>
      <c r="M314" s="13"/>
      <c r="N314" s="13"/>
      <c r="O314" s="13"/>
      <c r="P314" s="13"/>
      <c r="Q314" s="13"/>
      <c r="R314" s="13"/>
      <c r="S314" s="13"/>
      <c r="T314" s="1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F314" s="13"/>
      <c r="AG314" s="13"/>
      <c r="AH314" s="13"/>
      <c r="AI314" s="13"/>
      <c r="AJ314" s="13"/>
      <c r="AK314" s="13"/>
      <c r="AL314" s="13"/>
      <c r="AM314" s="13"/>
      <c r="AN314" s="13"/>
      <c r="AO314" s="13"/>
      <c r="AP314" s="13"/>
      <c r="AQ314" s="13"/>
      <c r="AR314" s="13"/>
      <c r="AS314" s="13"/>
      <c r="AT314" s="13"/>
      <c r="AU314" s="13"/>
      <c r="AV314" s="13"/>
      <c r="AW314" s="13"/>
      <c r="AX314" s="13"/>
      <c r="AY314" s="13"/>
      <c r="AZ314" s="13"/>
      <c r="BA314" s="13"/>
      <c r="BB314" s="13"/>
    </row>
    <row r="315" spans="1:54">
      <c r="A315" s="13"/>
      <c r="B315" s="13"/>
      <c r="C315" s="13"/>
      <c r="D315" s="23"/>
      <c r="E315" s="13"/>
      <c r="F315" s="23"/>
      <c r="G315" s="13"/>
      <c r="H315" s="23"/>
      <c r="I315" s="13"/>
      <c r="J315" s="23"/>
      <c r="K315" s="13"/>
      <c r="L315" s="13"/>
      <c r="M315" s="13"/>
      <c r="N315" s="13"/>
      <c r="O315" s="13"/>
      <c r="P315" s="13"/>
      <c r="Q315" s="13"/>
      <c r="R315" s="13"/>
      <c r="S315" s="13"/>
      <c r="T315" s="1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F315" s="13"/>
      <c r="AG315" s="13"/>
      <c r="AH315" s="13"/>
      <c r="AI315" s="13"/>
      <c r="AJ315" s="13"/>
      <c r="AK315" s="13"/>
      <c r="AL315" s="13"/>
      <c r="AM315" s="13"/>
      <c r="AN315" s="13"/>
      <c r="AO315" s="13"/>
      <c r="AP315" s="13"/>
      <c r="AQ315" s="13"/>
      <c r="AR315" s="13"/>
      <c r="AS315" s="13"/>
      <c r="AT315" s="13"/>
      <c r="AU315" s="13"/>
      <c r="AV315" s="13"/>
      <c r="AW315" s="13"/>
      <c r="AX315" s="13"/>
      <c r="AY315" s="13"/>
      <c r="AZ315" s="13"/>
      <c r="BA315" s="13"/>
      <c r="BB315" s="13"/>
    </row>
    <row r="316" spans="1:54">
      <c r="A316" s="13"/>
      <c r="B316" s="13"/>
      <c r="C316" s="13"/>
      <c r="D316" s="23"/>
      <c r="E316" s="13"/>
      <c r="F316" s="23"/>
      <c r="G316" s="13"/>
      <c r="H316" s="23"/>
      <c r="I316" s="13"/>
      <c r="J316" s="23"/>
      <c r="K316" s="13"/>
      <c r="L316" s="13"/>
      <c r="M316" s="13"/>
      <c r="N316" s="13"/>
      <c r="O316" s="13"/>
      <c r="P316" s="13"/>
      <c r="Q316" s="13"/>
      <c r="R316" s="13"/>
      <c r="S316" s="13"/>
      <c r="T316" s="1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F316" s="13"/>
      <c r="AG316" s="13"/>
      <c r="AH316" s="13"/>
      <c r="AI316" s="13"/>
      <c r="AJ316" s="13"/>
      <c r="AK316" s="13"/>
      <c r="AL316" s="13"/>
      <c r="AM316" s="13"/>
      <c r="AN316" s="13"/>
      <c r="AO316" s="13"/>
      <c r="AP316" s="13"/>
      <c r="AQ316" s="13"/>
      <c r="AR316" s="13"/>
      <c r="AS316" s="13"/>
      <c r="AT316" s="13"/>
      <c r="AU316" s="13"/>
      <c r="AV316" s="13"/>
      <c r="AW316" s="13"/>
      <c r="AX316" s="13"/>
      <c r="AY316" s="13"/>
      <c r="AZ316" s="13"/>
      <c r="BA316" s="13"/>
      <c r="BB316" s="13"/>
    </row>
    <row r="317" spans="1:54">
      <c r="A317" s="13"/>
      <c r="B317" s="13"/>
      <c r="C317" s="13"/>
      <c r="D317" s="23"/>
      <c r="E317" s="13"/>
      <c r="F317" s="23"/>
      <c r="G317" s="13"/>
      <c r="H317" s="23"/>
      <c r="I317" s="13"/>
      <c r="J317" s="23"/>
      <c r="K317" s="13"/>
      <c r="L317" s="13"/>
      <c r="M317" s="13"/>
      <c r="N317" s="13"/>
      <c r="O317" s="13"/>
      <c r="P317" s="13"/>
      <c r="Q317" s="13"/>
      <c r="R317" s="13"/>
      <c r="S317" s="13"/>
      <c r="T317" s="1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F317" s="13"/>
      <c r="AG317" s="13"/>
      <c r="AH317" s="13"/>
      <c r="AI317" s="13"/>
      <c r="AJ317" s="13"/>
      <c r="AK317" s="13"/>
      <c r="AL317" s="13"/>
      <c r="AM317" s="13"/>
      <c r="AN317" s="13"/>
      <c r="AO317" s="13"/>
      <c r="AP317" s="13"/>
      <c r="AQ317" s="13"/>
      <c r="AR317" s="13"/>
      <c r="AS317" s="13"/>
      <c r="AT317" s="13"/>
      <c r="AU317" s="13"/>
      <c r="AV317" s="13"/>
      <c r="AW317" s="13"/>
      <c r="AX317" s="13"/>
      <c r="AY317" s="13"/>
      <c r="AZ317" s="13"/>
      <c r="BA317" s="13"/>
      <c r="BB317" s="13"/>
    </row>
    <row r="318" spans="1:54">
      <c r="A318" s="13"/>
      <c r="B318" s="13"/>
      <c r="C318" s="13"/>
      <c r="D318" s="23"/>
      <c r="E318" s="13"/>
      <c r="F318" s="23"/>
      <c r="G318" s="13"/>
      <c r="H318" s="23"/>
      <c r="I318" s="13"/>
      <c r="J318" s="23"/>
      <c r="K318" s="13"/>
      <c r="L318" s="13"/>
      <c r="M318" s="13"/>
      <c r="N318" s="13"/>
      <c r="O318" s="13"/>
      <c r="P318" s="13"/>
      <c r="Q318" s="13"/>
      <c r="R318" s="13"/>
      <c r="S318" s="13"/>
      <c r="T318" s="1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F318" s="13"/>
      <c r="AG318" s="13"/>
      <c r="AH318" s="13"/>
      <c r="AI318" s="13"/>
      <c r="AJ318" s="13"/>
      <c r="AK318" s="13"/>
      <c r="AL318" s="13"/>
      <c r="AM318" s="13"/>
      <c r="AN318" s="13"/>
      <c r="AO318" s="13"/>
      <c r="AP318" s="13"/>
      <c r="AQ318" s="13"/>
      <c r="AR318" s="13"/>
      <c r="AS318" s="13"/>
      <c r="AT318" s="13"/>
      <c r="AU318" s="13"/>
      <c r="AV318" s="13"/>
      <c r="AW318" s="13"/>
      <c r="AX318" s="13"/>
      <c r="AY318" s="13"/>
      <c r="AZ318" s="13"/>
      <c r="BA318" s="13"/>
      <c r="BB318" s="13"/>
    </row>
    <row r="319" spans="1:54">
      <c r="A319" s="13"/>
      <c r="B319" s="13"/>
      <c r="C319" s="13"/>
      <c r="D319" s="23"/>
      <c r="E319" s="13"/>
      <c r="F319" s="23"/>
      <c r="G319" s="13"/>
      <c r="H319" s="23"/>
      <c r="I319" s="13"/>
      <c r="J319" s="23"/>
      <c r="K319" s="13"/>
      <c r="L319" s="13"/>
      <c r="M319" s="13"/>
      <c r="N319" s="13"/>
      <c r="O319" s="13"/>
      <c r="P319" s="13"/>
      <c r="Q319" s="13"/>
      <c r="R319" s="13"/>
      <c r="S319" s="13"/>
      <c r="T319" s="1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F319" s="13"/>
      <c r="AG319" s="13"/>
      <c r="AH319" s="13"/>
      <c r="AI319" s="13"/>
      <c r="AJ319" s="13"/>
      <c r="AK319" s="13"/>
      <c r="AL319" s="13"/>
      <c r="AM319" s="13"/>
      <c r="AN319" s="13"/>
      <c r="AO319" s="13"/>
      <c r="AP319" s="13"/>
      <c r="AQ319" s="13"/>
      <c r="AR319" s="13"/>
      <c r="AS319" s="13"/>
      <c r="AT319" s="13"/>
      <c r="AU319" s="13"/>
      <c r="AV319" s="13"/>
      <c r="AW319" s="13"/>
      <c r="AX319" s="13"/>
      <c r="AY319" s="13"/>
      <c r="AZ319" s="13"/>
      <c r="BA319" s="13"/>
      <c r="BB319" s="13"/>
    </row>
    <row r="320" spans="1:54">
      <c r="A320" s="13"/>
      <c r="B320" s="13"/>
      <c r="C320" s="13"/>
      <c r="D320" s="23"/>
      <c r="E320" s="13"/>
      <c r="F320" s="23"/>
      <c r="G320" s="13"/>
      <c r="H320" s="23"/>
      <c r="I320" s="13"/>
      <c r="J320" s="23"/>
      <c r="K320" s="13"/>
      <c r="L320" s="13"/>
      <c r="M320" s="13"/>
      <c r="N320" s="13"/>
      <c r="O320" s="13"/>
      <c r="P320" s="13"/>
      <c r="Q320" s="13"/>
      <c r="R320" s="13"/>
      <c r="S320" s="13"/>
      <c r="T320" s="1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F320" s="13"/>
      <c r="AG320" s="13"/>
      <c r="AH320" s="13"/>
      <c r="AI320" s="13"/>
      <c r="AJ320" s="13"/>
      <c r="AK320" s="13"/>
      <c r="AL320" s="13"/>
      <c r="AM320" s="13"/>
      <c r="AN320" s="13"/>
      <c r="AO320" s="13"/>
      <c r="AP320" s="13"/>
      <c r="AQ320" s="13"/>
      <c r="AR320" s="13"/>
      <c r="AS320" s="13"/>
      <c r="AT320" s="13"/>
      <c r="AU320" s="13"/>
      <c r="AV320" s="13"/>
      <c r="AW320" s="13"/>
      <c r="AX320" s="13"/>
      <c r="AY320" s="13"/>
      <c r="AZ320" s="13"/>
      <c r="BA320" s="13"/>
      <c r="BB320" s="13"/>
    </row>
    <row r="321" spans="1:54">
      <c r="A321" s="13"/>
      <c r="B321" s="13"/>
      <c r="C321" s="13"/>
      <c r="D321" s="23"/>
      <c r="E321" s="13"/>
      <c r="F321" s="23"/>
      <c r="G321" s="13"/>
      <c r="H321" s="23"/>
      <c r="I321" s="13"/>
      <c r="J321" s="23"/>
      <c r="K321" s="13"/>
      <c r="L321" s="13"/>
      <c r="M321" s="13"/>
      <c r="N321" s="13"/>
      <c r="O321" s="13"/>
      <c r="P321" s="13"/>
      <c r="Q321" s="13"/>
      <c r="R321" s="13"/>
      <c r="S321" s="13"/>
      <c r="T321" s="1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F321" s="13"/>
      <c r="AG321" s="13"/>
      <c r="AH321" s="13"/>
      <c r="AI321" s="13"/>
      <c r="AJ321" s="13"/>
      <c r="AK321" s="13"/>
      <c r="AL321" s="13"/>
      <c r="AM321" s="13"/>
      <c r="AN321" s="13"/>
      <c r="AO321" s="13"/>
      <c r="AP321" s="13"/>
      <c r="AQ321" s="13"/>
      <c r="AR321" s="13"/>
      <c r="AS321" s="13"/>
      <c r="AT321" s="13"/>
      <c r="AU321" s="13"/>
      <c r="AV321" s="13"/>
      <c r="AW321" s="13"/>
      <c r="AX321" s="13"/>
      <c r="AY321" s="13"/>
      <c r="AZ321" s="13"/>
      <c r="BA321" s="13"/>
      <c r="BB321" s="13"/>
    </row>
    <row r="322" spans="1:54">
      <c r="A322" s="13"/>
      <c r="B322" s="13"/>
      <c r="C322" s="13"/>
      <c r="D322" s="23"/>
      <c r="E322" s="13"/>
      <c r="F322" s="23"/>
      <c r="G322" s="13"/>
      <c r="H322" s="23"/>
      <c r="I322" s="13"/>
      <c r="J322" s="23"/>
      <c r="K322" s="13"/>
      <c r="L322" s="13"/>
      <c r="M322" s="13"/>
      <c r="N322" s="13"/>
      <c r="O322" s="13"/>
      <c r="P322" s="13"/>
      <c r="Q322" s="13"/>
      <c r="R322" s="13"/>
      <c r="S322" s="13"/>
      <c r="T322" s="1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F322" s="13"/>
      <c r="AG322" s="13"/>
      <c r="AH322" s="13"/>
      <c r="AI322" s="13"/>
      <c r="AJ322" s="13"/>
      <c r="AK322" s="13"/>
      <c r="AL322" s="13"/>
      <c r="AM322" s="13"/>
      <c r="AN322" s="13"/>
      <c r="AO322" s="13"/>
      <c r="AP322" s="13"/>
      <c r="AQ322" s="13"/>
      <c r="AR322" s="13"/>
      <c r="AS322" s="13"/>
      <c r="AT322" s="13"/>
      <c r="AU322" s="13"/>
      <c r="AV322" s="13"/>
      <c r="AW322" s="13"/>
      <c r="AX322" s="13"/>
      <c r="AY322" s="13"/>
      <c r="AZ322" s="13"/>
      <c r="BA322" s="13"/>
      <c r="BB322" s="13"/>
    </row>
    <row r="323" spans="1:54">
      <c r="A323" s="13"/>
      <c r="B323" s="13"/>
      <c r="C323" s="13"/>
      <c r="D323" s="23"/>
      <c r="E323" s="13"/>
      <c r="F323" s="23"/>
      <c r="G323" s="13"/>
      <c r="H323" s="23"/>
      <c r="I323" s="13"/>
      <c r="J323" s="23"/>
      <c r="K323" s="13"/>
      <c r="L323" s="13"/>
      <c r="M323" s="13"/>
      <c r="N323" s="13"/>
      <c r="O323" s="13"/>
      <c r="P323" s="13"/>
      <c r="Q323" s="13"/>
      <c r="R323" s="13"/>
      <c r="S323" s="13"/>
      <c r="T323" s="1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F323" s="13"/>
      <c r="AG323" s="13"/>
      <c r="AH323" s="13"/>
      <c r="AI323" s="13"/>
      <c r="AJ323" s="13"/>
      <c r="AK323" s="13"/>
      <c r="AL323" s="13"/>
      <c r="AM323" s="13"/>
      <c r="AN323" s="13"/>
      <c r="AO323" s="13"/>
      <c r="AP323" s="13"/>
      <c r="AQ323" s="13"/>
      <c r="AR323" s="13"/>
      <c r="AS323" s="13"/>
      <c r="AT323" s="13"/>
      <c r="AU323" s="13"/>
      <c r="AV323" s="13"/>
      <c r="AW323" s="13"/>
      <c r="AX323" s="13"/>
      <c r="AY323" s="13"/>
      <c r="AZ323" s="13"/>
      <c r="BA323" s="13"/>
      <c r="BB323" s="13"/>
    </row>
    <row r="324" spans="1:54">
      <c r="A324" s="13"/>
      <c r="B324" s="13"/>
      <c r="C324" s="13"/>
      <c r="D324" s="23"/>
      <c r="E324" s="13"/>
      <c r="F324" s="23"/>
      <c r="G324" s="13"/>
      <c r="H324" s="23"/>
      <c r="I324" s="13"/>
      <c r="J324" s="23"/>
      <c r="K324" s="13"/>
      <c r="L324" s="13"/>
      <c r="M324" s="13"/>
      <c r="N324" s="13"/>
      <c r="O324" s="13"/>
      <c r="P324" s="13"/>
      <c r="Q324" s="13"/>
      <c r="R324" s="13"/>
      <c r="S324" s="13"/>
      <c r="T324" s="1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F324" s="13"/>
      <c r="AG324" s="13"/>
      <c r="AH324" s="13"/>
      <c r="AI324" s="13"/>
      <c r="AJ324" s="13"/>
      <c r="AK324" s="13"/>
      <c r="AL324" s="13"/>
      <c r="AM324" s="13"/>
      <c r="AN324" s="13"/>
      <c r="AO324" s="13"/>
      <c r="AP324" s="13"/>
      <c r="AQ324" s="13"/>
      <c r="AR324" s="13"/>
      <c r="AS324" s="13"/>
      <c r="AT324" s="13"/>
      <c r="AU324" s="13"/>
      <c r="AV324" s="13"/>
      <c r="AW324" s="13"/>
      <c r="AX324" s="13"/>
      <c r="AY324" s="13"/>
      <c r="AZ324" s="13"/>
      <c r="BA324" s="13"/>
      <c r="BB324" s="13"/>
    </row>
    <row r="325" spans="1:54">
      <c r="A325" s="13"/>
      <c r="B325" s="13"/>
      <c r="C325" s="13"/>
      <c r="D325" s="23"/>
      <c r="E325" s="13"/>
      <c r="F325" s="23"/>
      <c r="G325" s="13"/>
      <c r="H325" s="23"/>
      <c r="I325" s="13"/>
      <c r="J325" s="23"/>
      <c r="K325" s="13"/>
      <c r="L325" s="13"/>
      <c r="M325" s="13"/>
      <c r="N325" s="13"/>
      <c r="O325" s="13"/>
      <c r="P325" s="13"/>
      <c r="Q325" s="13"/>
      <c r="R325" s="13"/>
      <c r="S325" s="13"/>
      <c r="T325" s="1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F325" s="13"/>
      <c r="AG325" s="13"/>
      <c r="AH325" s="13"/>
      <c r="AI325" s="13"/>
      <c r="AJ325" s="13"/>
      <c r="AK325" s="13"/>
      <c r="AL325" s="13"/>
      <c r="AM325" s="13"/>
      <c r="AN325" s="13"/>
      <c r="AO325" s="13"/>
      <c r="AP325" s="13"/>
      <c r="AQ325" s="13"/>
      <c r="AR325" s="13"/>
      <c r="AS325" s="13"/>
      <c r="AT325" s="13"/>
      <c r="AU325" s="13"/>
      <c r="AV325" s="13"/>
      <c r="AW325" s="13"/>
      <c r="AX325" s="13"/>
      <c r="AY325" s="13"/>
      <c r="AZ325" s="13"/>
      <c r="BA325" s="13"/>
      <c r="BB325" s="13"/>
    </row>
    <row r="326" spans="1:54">
      <c r="A326" s="13"/>
      <c r="B326" s="13"/>
      <c r="C326" s="13"/>
      <c r="D326" s="23"/>
      <c r="E326" s="13"/>
      <c r="F326" s="23"/>
      <c r="G326" s="13"/>
      <c r="H326" s="23"/>
      <c r="I326" s="13"/>
      <c r="J326" s="23"/>
      <c r="K326" s="13"/>
      <c r="L326" s="13"/>
      <c r="M326" s="13"/>
      <c r="N326" s="13"/>
      <c r="O326" s="13"/>
      <c r="P326" s="13"/>
      <c r="Q326" s="13"/>
      <c r="R326" s="13"/>
      <c r="S326" s="13"/>
      <c r="T326" s="13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F326" s="13"/>
      <c r="AG326" s="13"/>
      <c r="AH326" s="13"/>
      <c r="AI326" s="13"/>
      <c r="AJ326" s="13"/>
      <c r="AK326" s="13"/>
      <c r="AL326" s="13"/>
      <c r="AM326" s="13"/>
      <c r="AN326" s="13"/>
      <c r="AO326" s="13"/>
      <c r="AP326" s="13"/>
      <c r="AQ326" s="13"/>
      <c r="AR326" s="13"/>
      <c r="AS326" s="13"/>
      <c r="AT326" s="13"/>
      <c r="AU326" s="13"/>
      <c r="AV326" s="13"/>
      <c r="AW326" s="13"/>
      <c r="AX326" s="13"/>
      <c r="AY326" s="13"/>
      <c r="AZ326" s="13"/>
      <c r="BA326" s="13"/>
      <c r="BB326" s="13"/>
    </row>
    <row r="327" spans="1:54">
      <c r="A327" s="13"/>
      <c r="B327" s="13"/>
      <c r="C327" s="13"/>
      <c r="D327" s="23"/>
      <c r="E327" s="13"/>
      <c r="F327" s="23"/>
      <c r="G327" s="13"/>
      <c r="H327" s="23"/>
      <c r="I327" s="13"/>
      <c r="J327" s="23"/>
      <c r="K327" s="13"/>
      <c r="L327" s="13"/>
      <c r="M327" s="13"/>
      <c r="N327" s="13"/>
      <c r="O327" s="13"/>
      <c r="P327" s="13"/>
      <c r="Q327" s="13"/>
      <c r="R327" s="13"/>
      <c r="S327" s="13"/>
      <c r="T327" s="1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F327" s="13"/>
      <c r="AG327" s="13"/>
      <c r="AH327" s="13"/>
      <c r="AI327" s="13"/>
      <c r="AJ327" s="13"/>
      <c r="AK327" s="13"/>
      <c r="AL327" s="13"/>
      <c r="AM327" s="13"/>
      <c r="AN327" s="13"/>
      <c r="AO327" s="13"/>
      <c r="AP327" s="13"/>
      <c r="AQ327" s="13"/>
      <c r="AR327" s="13"/>
      <c r="AS327" s="13"/>
      <c r="AT327" s="13"/>
      <c r="AU327" s="13"/>
      <c r="AV327" s="13"/>
      <c r="AW327" s="13"/>
      <c r="AX327" s="13"/>
      <c r="AY327" s="13"/>
      <c r="AZ327" s="13"/>
      <c r="BA327" s="13"/>
      <c r="BB327" s="13"/>
    </row>
    <row r="328" spans="1:54">
      <c r="A328" s="13"/>
      <c r="B328" s="13"/>
      <c r="C328" s="13"/>
      <c r="D328" s="23"/>
      <c r="E328" s="13"/>
      <c r="F328" s="23"/>
      <c r="G328" s="13"/>
      <c r="H328" s="23"/>
      <c r="I328" s="13"/>
      <c r="J328" s="23"/>
      <c r="K328" s="13"/>
      <c r="L328" s="13"/>
      <c r="M328" s="13"/>
      <c r="N328" s="13"/>
      <c r="O328" s="13"/>
      <c r="P328" s="13"/>
      <c r="Q328" s="13"/>
      <c r="R328" s="13"/>
      <c r="S328" s="13"/>
      <c r="T328" s="1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F328" s="13"/>
      <c r="AG328" s="13"/>
      <c r="AH328" s="13"/>
      <c r="AI328" s="13"/>
      <c r="AJ328" s="13"/>
      <c r="AK328" s="13"/>
      <c r="AL328" s="13"/>
      <c r="AM328" s="13"/>
      <c r="AN328" s="13"/>
      <c r="AO328" s="13"/>
      <c r="AP328" s="13"/>
      <c r="AQ328" s="13"/>
      <c r="AR328" s="13"/>
      <c r="AS328" s="13"/>
      <c r="AT328" s="13"/>
      <c r="AU328" s="13"/>
      <c r="AV328" s="13"/>
      <c r="AW328" s="13"/>
      <c r="AX328" s="13"/>
      <c r="AY328" s="13"/>
      <c r="AZ328" s="13"/>
      <c r="BA328" s="13"/>
      <c r="BB328" s="13"/>
    </row>
    <row r="329" spans="1:54">
      <c r="A329" s="13"/>
      <c r="B329" s="13"/>
      <c r="C329" s="13"/>
      <c r="D329" s="23"/>
      <c r="E329" s="13"/>
      <c r="F329" s="23"/>
      <c r="G329" s="13"/>
      <c r="H329" s="23"/>
      <c r="I329" s="13"/>
      <c r="J329" s="23"/>
      <c r="K329" s="13"/>
      <c r="L329" s="13"/>
      <c r="M329" s="13"/>
      <c r="N329" s="13"/>
      <c r="O329" s="13"/>
      <c r="P329" s="13"/>
      <c r="Q329" s="13"/>
      <c r="R329" s="13"/>
      <c r="S329" s="13"/>
      <c r="T329" s="1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F329" s="13"/>
      <c r="AG329" s="13"/>
      <c r="AH329" s="13"/>
      <c r="AI329" s="13"/>
      <c r="AJ329" s="13"/>
      <c r="AK329" s="13"/>
      <c r="AL329" s="13"/>
      <c r="AM329" s="13"/>
      <c r="AN329" s="13"/>
      <c r="AO329" s="13"/>
      <c r="AP329" s="13"/>
      <c r="AQ329" s="13"/>
      <c r="AR329" s="13"/>
      <c r="AS329" s="13"/>
      <c r="AT329" s="13"/>
      <c r="AU329" s="13"/>
      <c r="AV329" s="13"/>
      <c r="AW329" s="13"/>
      <c r="AX329" s="13"/>
      <c r="AY329" s="13"/>
      <c r="AZ329" s="13"/>
      <c r="BA329" s="13"/>
      <c r="BB329" s="13"/>
    </row>
    <row r="330" spans="1:54">
      <c r="A330" s="13"/>
      <c r="B330" s="13"/>
      <c r="C330" s="13"/>
      <c r="D330" s="23"/>
      <c r="E330" s="13"/>
      <c r="F330" s="23"/>
      <c r="G330" s="13"/>
      <c r="H330" s="23"/>
      <c r="I330" s="13"/>
      <c r="J330" s="23"/>
      <c r="K330" s="13"/>
      <c r="L330" s="13"/>
      <c r="M330" s="13"/>
      <c r="N330" s="13"/>
      <c r="O330" s="13"/>
      <c r="P330" s="13"/>
      <c r="Q330" s="13"/>
      <c r="R330" s="13"/>
      <c r="S330" s="13"/>
      <c r="T330" s="1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F330" s="13"/>
      <c r="AG330" s="13"/>
      <c r="AH330" s="13"/>
      <c r="AI330" s="13"/>
      <c r="AJ330" s="13"/>
      <c r="AK330" s="13"/>
      <c r="AL330" s="13"/>
      <c r="AM330" s="13"/>
      <c r="AN330" s="13"/>
      <c r="AO330" s="13"/>
      <c r="AP330" s="13"/>
      <c r="AQ330" s="13"/>
      <c r="AR330" s="13"/>
      <c r="AS330" s="13"/>
      <c r="AT330" s="13"/>
      <c r="AU330" s="13"/>
      <c r="AV330" s="13"/>
      <c r="AW330" s="13"/>
      <c r="AX330" s="13"/>
      <c r="AY330" s="13"/>
      <c r="AZ330" s="13"/>
      <c r="BA330" s="13"/>
      <c r="BB330" s="13"/>
    </row>
    <row r="331" spans="1:54">
      <c r="A331" s="13"/>
      <c r="B331" s="13"/>
      <c r="C331" s="13"/>
      <c r="D331" s="23"/>
      <c r="E331" s="13"/>
      <c r="F331" s="23"/>
      <c r="G331" s="13"/>
      <c r="H331" s="23"/>
      <c r="I331" s="13"/>
      <c r="J331" s="23"/>
      <c r="K331" s="13"/>
      <c r="L331" s="13"/>
      <c r="M331" s="13"/>
      <c r="N331" s="13"/>
      <c r="O331" s="13"/>
      <c r="P331" s="13"/>
      <c r="Q331" s="13"/>
      <c r="R331" s="13"/>
      <c r="S331" s="13"/>
      <c r="T331" s="13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F331" s="13"/>
      <c r="AG331" s="13"/>
      <c r="AH331" s="13"/>
      <c r="AI331" s="13"/>
      <c r="AJ331" s="13"/>
      <c r="AK331" s="13"/>
      <c r="AL331" s="13"/>
      <c r="AM331" s="13"/>
      <c r="AN331" s="13"/>
      <c r="AO331" s="13"/>
      <c r="AP331" s="13"/>
      <c r="AQ331" s="13"/>
      <c r="AR331" s="13"/>
      <c r="AS331" s="13"/>
      <c r="AT331" s="13"/>
      <c r="AU331" s="13"/>
      <c r="AV331" s="13"/>
      <c r="AW331" s="13"/>
      <c r="AX331" s="13"/>
      <c r="AY331" s="13"/>
      <c r="AZ331" s="13"/>
      <c r="BA331" s="13"/>
      <c r="BB331" s="13"/>
    </row>
    <row r="332" spans="1:54">
      <c r="A332" s="13"/>
      <c r="B332" s="13"/>
      <c r="C332" s="13"/>
      <c r="D332" s="23"/>
      <c r="E332" s="13"/>
      <c r="F332" s="23"/>
      <c r="G332" s="13"/>
      <c r="H332" s="23"/>
      <c r="I332" s="13"/>
      <c r="J332" s="23"/>
      <c r="K332" s="13"/>
      <c r="L332" s="13"/>
      <c r="M332" s="13"/>
      <c r="N332" s="13"/>
      <c r="O332" s="13"/>
      <c r="P332" s="13"/>
      <c r="Q332" s="13"/>
      <c r="R332" s="13"/>
      <c r="S332" s="13"/>
      <c r="T332" s="1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F332" s="13"/>
      <c r="AG332" s="13"/>
      <c r="AH332" s="13"/>
      <c r="AI332" s="13"/>
      <c r="AJ332" s="13"/>
      <c r="AK332" s="13"/>
      <c r="AL332" s="13"/>
      <c r="AM332" s="13"/>
      <c r="AN332" s="13"/>
      <c r="AO332" s="13"/>
      <c r="AP332" s="13"/>
      <c r="AQ332" s="13"/>
      <c r="AR332" s="13"/>
      <c r="AS332" s="13"/>
      <c r="AT332" s="13"/>
      <c r="AU332" s="13"/>
      <c r="AV332" s="13"/>
      <c r="AW332" s="13"/>
      <c r="AX332" s="13"/>
      <c r="AY332" s="13"/>
      <c r="AZ332" s="13"/>
      <c r="BA332" s="13"/>
      <c r="BB332" s="13"/>
    </row>
    <row r="333" spans="1:54">
      <c r="A333" s="13"/>
      <c r="B333" s="13"/>
      <c r="C333" s="13"/>
      <c r="D333" s="23"/>
      <c r="E333" s="13"/>
      <c r="F333" s="23"/>
      <c r="G333" s="13"/>
      <c r="H333" s="23"/>
      <c r="I333" s="13"/>
      <c r="J333" s="23"/>
      <c r="K333" s="13"/>
      <c r="L333" s="13"/>
      <c r="M333" s="13"/>
      <c r="N333" s="13"/>
      <c r="O333" s="13"/>
      <c r="P333" s="13"/>
      <c r="Q333" s="13"/>
      <c r="R333" s="13"/>
      <c r="S333" s="13"/>
      <c r="T333" s="1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F333" s="13"/>
      <c r="AG333" s="13"/>
      <c r="AH333" s="13"/>
      <c r="AI333" s="13"/>
      <c r="AJ333" s="13"/>
      <c r="AK333" s="13"/>
      <c r="AL333" s="13"/>
      <c r="AM333" s="13"/>
      <c r="AN333" s="13"/>
      <c r="AO333" s="13"/>
      <c r="AP333" s="13"/>
      <c r="AQ333" s="13"/>
      <c r="AR333" s="13"/>
      <c r="AS333" s="13"/>
      <c r="AT333" s="13"/>
      <c r="AU333" s="13"/>
      <c r="AV333" s="13"/>
      <c r="AW333" s="13"/>
      <c r="AX333" s="13"/>
      <c r="AY333" s="13"/>
      <c r="AZ333" s="13"/>
      <c r="BA333" s="13"/>
      <c r="BB333" s="13"/>
    </row>
    <row r="334" spans="1:54">
      <c r="A334" s="13"/>
      <c r="B334" s="13"/>
      <c r="C334" s="13"/>
      <c r="D334" s="23"/>
      <c r="E334" s="13"/>
      <c r="F334" s="23"/>
      <c r="G334" s="13"/>
      <c r="H334" s="23"/>
      <c r="I334" s="13"/>
      <c r="J334" s="23"/>
      <c r="K334" s="13"/>
      <c r="L334" s="13"/>
      <c r="M334" s="13"/>
      <c r="N334" s="13"/>
      <c r="O334" s="13"/>
      <c r="P334" s="13"/>
      <c r="Q334" s="13"/>
      <c r="R334" s="13"/>
      <c r="S334" s="13"/>
      <c r="T334" s="1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F334" s="13"/>
      <c r="AG334" s="13"/>
      <c r="AH334" s="13"/>
      <c r="AI334" s="13"/>
      <c r="AJ334" s="13"/>
      <c r="AK334" s="13"/>
      <c r="AL334" s="13"/>
      <c r="AM334" s="13"/>
      <c r="AN334" s="13"/>
      <c r="AO334" s="13"/>
      <c r="AP334" s="13"/>
      <c r="AQ334" s="13"/>
      <c r="AR334" s="13"/>
      <c r="AS334" s="13"/>
      <c r="AT334" s="13"/>
      <c r="AU334" s="13"/>
      <c r="AV334" s="13"/>
      <c r="AW334" s="13"/>
      <c r="AX334" s="13"/>
      <c r="AY334" s="13"/>
      <c r="AZ334" s="13"/>
      <c r="BA334" s="13"/>
      <c r="BB334" s="13"/>
    </row>
    <row r="335" spans="1:54">
      <c r="A335" s="13"/>
      <c r="B335" s="13"/>
      <c r="C335" s="13"/>
      <c r="D335" s="23"/>
      <c r="E335" s="13"/>
      <c r="F335" s="23"/>
      <c r="G335" s="13"/>
      <c r="H335" s="23"/>
      <c r="I335" s="13"/>
      <c r="J335" s="23"/>
      <c r="K335" s="13"/>
      <c r="L335" s="13"/>
      <c r="M335" s="13"/>
      <c r="N335" s="13"/>
      <c r="O335" s="13"/>
      <c r="P335" s="13"/>
      <c r="Q335" s="13"/>
      <c r="R335" s="13"/>
      <c r="S335" s="13"/>
      <c r="T335" s="1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F335" s="13"/>
      <c r="AG335" s="13"/>
      <c r="AH335" s="13"/>
      <c r="AI335" s="13"/>
      <c r="AJ335" s="13"/>
      <c r="AK335" s="13"/>
      <c r="AL335" s="13"/>
      <c r="AM335" s="13"/>
      <c r="AN335" s="13"/>
      <c r="AO335" s="13"/>
      <c r="AP335" s="13"/>
      <c r="AQ335" s="13"/>
      <c r="AR335" s="13"/>
      <c r="AS335" s="13"/>
      <c r="AT335" s="13"/>
      <c r="AU335" s="13"/>
      <c r="AV335" s="13"/>
      <c r="AW335" s="13"/>
      <c r="AX335" s="13"/>
      <c r="AY335" s="13"/>
      <c r="AZ335" s="13"/>
      <c r="BA335" s="13"/>
      <c r="BB335" s="13"/>
    </row>
    <row r="336" spans="1:54">
      <c r="A336" s="13"/>
      <c r="B336" s="13"/>
      <c r="C336" s="13"/>
      <c r="D336" s="23"/>
      <c r="E336" s="13"/>
      <c r="F336" s="23"/>
      <c r="G336" s="13"/>
      <c r="H336" s="23"/>
      <c r="I336" s="13"/>
      <c r="J336" s="23"/>
      <c r="K336" s="13"/>
      <c r="L336" s="13"/>
      <c r="M336" s="13"/>
      <c r="N336" s="13"/>
      <c r="O336" s="13"/>
      <c r="P336" s="13"/>
      <c r="Q336" s="13"/>
      <c r="R336" s="13"/>
      <c r="S336" s="13"/>
      <c r="T336" s="1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F336" s="13"/>
      <c r="AG336" s="13"/>
      <c r="AH336" s="13"/>
      <c r="AI336" s="13"/>
      <c r="AJ336" s="13"/>
      <c r="AK336" s="13"/>
      <c r="AL336" s="13"/>
      <c r="AM336" s="13"/>
      <c r="AN336" s="13"/>
      <c r="AO336" s="13"/>
      <c r="AP336" s="13"/>
      <c r="AQ336" s="13"/>
      <c r="AR336" s="13"/>
      <c r="AS336" s="13"/>
      <c r="AT336" s="13"/>
      <c r="AU336" s="13"/>
      <c r="AV336" s="13"/>
      <c r="AW336" s="13"/>
      <c r="AX336" s="13"/>
      <c r="AY336" s="13"/>
      <c r="AZ336" s="13"/>
      <c r="BA336" s="13"/>
      <c r="BB336" s="13"/>
    </row>
    <row r="337" spans="1:54">
      <c r="A337" s="13"/>
      <c r="B337" s="13"/>
      <c r="C337" s="13"/>
      <c r="D337" s="23"/>
      <c r="E337" s="13"/>
      <c r="F337" s="23"/>
      <c r="G337" s="13"/>
      <c r="H337" s="23"/>
      <c r="I337" s="13"/>
      <c r="J337" s="23"/>
      <c r="K337" s="13"/>
      <c r="L337" s="13"/>
      <c r="M337" s="13"/>
      <c r="N337" s="13"/>
      <c r="O337" s="13"/>
      <c r="P337" s="13"/>
      <c r="Q337" s="13"/>
      <c r="R337" s="13"/>
      <c r="S337" s="13"/>
      <c r="T337" s="1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F337" s="13"/>
      <c r="AG337" s="13"/>
      <c r="AH337" s="13"/>
      <c r="AI337" s="13"/>
      <c r="AJ337" s="13"/>
      <c r="AK337" s="13"/>
      <c r="AL337" s="13"/>
      <c r="AM337" s="13"/>
      <c r="AN337" s="13"/>
      <c r="AO337" s="13"/>
      <c r="AP337" s="13"/>
      <c r="AQ337" s="13"/>
      <c r="AR337" s="13"/>
      <c r="AS337" s="13"/>
      <c r="AT337" s="13"/>
      <c r="AU337" s="13"/>
      <c r="AV337" s="13"/>
      <c r="AW337" s="13"/>
      <c r="AX337" s="13"/>
      <c r="AY337" s="13"/>
      <c r="AZ337" s="13"/>
      <c r="BA337" s="13"/>
      <c r="BB337" s="13"/>
    </row>
    <row r="338" spans="1:54">
      <c r="A338" s="13"/>
      <c r="B338" s="13"/>
      <c r="C338" s="13"/>
      <c r="D338" s="23"/>
      <c r="E338" s="13"/>
      <c r="F338" s="23"/>
      <c r="G338" s="13"/>
      <c r="H338" s="23"/>
      <c r="I338" s="13"/>
      <c r="J338" s="23"/>
      <c r="K338" s="13"/>
      <c r="L338" s="13"/>
      <c r="M338" s="13"/>
      <c r="N338" s="13"/>
      <c r="O338" s="13"/>
      <c r="P338" s="13"/>
      <c r="Q338" s="13"/>
      <c r="R338" s="13"/>
      <c r="S338" s="13"/>
      <c r="T338" s="1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F338" s="13"/>
      <c r="AG338" s="13"/>
      <c r="AH338" s="13"/>
      <c r="AI338" s="13"/>
      <c r="AJ338" s="13"/>
      <c r="AK338" s="13"/>
      <c r="AL338" s="13"/>
      <c r="AM338" s="13"/>
      <c r="AN338" s="13"/>
      <c r="AO338" s="13"/>
      <c r="AP338" s="13"/>
      <c r="AQ338" s="13"/>
      <c r="AR338" s="13"/>
      <c r="AS338" s="13"/>
      <c r="AT338" s="13"/>
      <c r="AU338" s="13"/>
      <c r="AV338" s="13"/>
      <c r="AW338" s="13"/>
      <c r="AX338" s="13"/>
      <c r="AY338" s="13"/>
      <c r="AZ338" s="13"/>
      <c r="BA338" s="13"/>
      <c r="BB338" s="13"/>
    </row>
    <row r="339" spans="1:54">
      <c r="A339" s="13"/>
      <c r="B339" s="13"/>
      <c r="C339" s="13"/>
      <c r="D339" s="23"/>
      <c r="E339" s="13"/>
      <c r="F339" s="23"/>
      <c r="G339" s="13"/>
      <c r="H339" s="23"/>
      <c r="I339" s="13"/>
      <c r="J339" s="23"/>
      <c r="K339" s="13"/>
      <c r="L339" s="13"/>
      <c r="M339" s="13"/>
      <c r="N339" s="13"/>
      <c r="O339" s="13"/>
      <c r="P339" s="13"/>
      <c r="Q339" s="13"/>
      <c r="R339" s="13"/>
      <c r="S339" s="13"/>
      <c r="T339" s="1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F339" s="13"/>
      <c r="AG339" s="13"/>
      <c r="AH339" s="13"/>
      <c r="AI339" s="13"/>
      <c r="AJ339" s="13"/>
      <c r="AK339" s="13"/>
      <c r="AL339" s="13"/>
      <c r="AM339" s="13"/>
      <c r="AN339" s="13"/>
      <c r="AO339" s="13"/>
      <c r="AP339" s="13"/>
      <c r="AQ339" s="13"/>
      <c r="AR339" s="13"/>
      <c r="AS339" s="13"/>
      <c r="AT339" s="13"/>
      <c r="AU339" s="13"/>
      <c r="AV339" s="13"/>
      <c r="AW339" s="13"/>
      <c r="AX339" s="13"/>
      <c r="AY339" s="13"/>
      <c r="AZ339" s="13"/>
      <c r="BA339" s="13"/>
      <c r="BB339" s="13"/>
    </row>
    <row r="340" spans="1:54">
      <c r="A340" s="13"/>
      <c r="B340" s="13"/>
      <c r="C340" s="13"/>
      <c r="D340" s="23"/>
      <c r="E340" s="13"/>
      <c r="F340" s="23"/>
      <c r="G340" s="13"/>
      <c r="H340" s="23"/>
      <c r="I340" s="13"/>
      <c r="J340" s="23"/>
      <c r="K340" s="13"/>
      <c r="L340" s="13"/>
      <c r="M340" s="13"/>
      <c r="N340" s="13"/>
      <c r="O340" s="13"/>
      <c r="P340" s="13"/>
      <c r="Q340" s="13"/>
      <c r="R340" s="13"/>
      <c r="S340" s="13"/>
      <c r="T340" s="1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F340" s="13"/>
      <c r="AG340" s="13"/>
      <c r="AH340" s="13"/>
      <c r="AI340" s="13"/>
      <c r="AJ340" s="13"/>
      <c r="AK340" s="13"/>
      <c r="AL340" s="13"/>
      <c r="AM340" s="13"/>
      <c r="AN340" s="13"/>
      <c r="AO340" s="13"/>
      <c r="AP340" s="13"/>
      <c r="AQ340" s="13"/>
      <c r="AR340" s="13"/>
      <c r="AS340" s="13"/>
      <c r="AT340" s="13"/>
      <c r="AU340" s="13"/>
      <c r="AV340" s="13"/>
      <c r="AW340" s="13"/>
      <c r="AX340" s="13"/>
      <c r="AY340" s="13"/>
      <c r="AZ340" s="13"/>
      <c r="BA340" s="13"/>
      <c r="BB340" s="13"/>
    </row>
    <row r="341" spans="1:54">
      <c r="A341" s="13"/>
      <c r="B341" s="13"/>
      <c r="C341" s="13"/>
      <c r="D341" s="23"/>
      <c r="E341" s="13"/>
      <c r="F341" s="23"/>
      <c r="G341" s="13"/>
      <c r="H341" s="23"/>
      <c r="I341" s="13"/>
      <c r="J341" s="23"/>
      <c r="K341" s="13"/>
      <c r="L341" s="13"/>
      <c r="M341" s="13"/>
      <c r="N341" s="13"/>
      <c r="O341" s="13"/>
      <c r="P341" s="13"/>
      <c r="Q341" s="13"/>
      <c r="R341" s="13"/>
      <c r="S341" s="13"/>
      <c r="T341" s="1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F341" s="13"/>
      <c r="AG341" s="13"/>
      <c r="AH341" s="13"/>
      <c r="AI341" s="13"/>
      <c r="AJ341" s="13"/>
      <c r="AK341" s="13"/>
      <c r="AL341" s="13"/>
      <c r="AM341" s="13"/>
      <c r="AN341" s="13"/>
      <c r="AO341" s="13"/>
      <c r="AP341" s="13"/>
      <c r="AQ341" s="13"/>
      <c r="AR341" s="13"/>
      <c r="AS341" s="13"/>
      <c r="AT341" s="13"/>
      <c r="AU341" s="13"/>
      <c r="AV341" s="13"/>
      <c r="AW341" s="13"/>
      <c r="AX341" s="13"/>
      <c r="AY341" s="13"/>
      <c r="AZ341" s="13"/>
      <c r="BA341" s="13"/>
      <c r="BB341" s="13"/>
    </row>
    <row r="342" spans="1:54">
      <c r="A342" s="13"/>
      <c r="B342" s="13"/>
      <c r="C342" s="13"/>
      <c r="D342" s="23"/>
      <c r="E342" s="13"/>
      <c r="F342" s="23"/>
      <c r="G342" s="13"/>
      <c r="H342" s="23"/>
      <c r="I342" s="13"/>
      <c r="J342" s="23"/>
      <c r="K342" s="13"/>
      <c r="L342" s="13"/>
      <c r="M342" s="13"/>
      <c r="N342" s="13"/>
      <c r="O342" s="13"/>
      <c r="P342" s="13"/>
      <c r="Q342" s="13"/>
      <c r="R342" s="13"/>
      <c r="S342" s="13"/>
      <c r="T342" s="1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F342" s="13"/>
      <c r="AG342" s="13"/>
      <c r="AH342" s="13"/>
      <c r="AI342" s="13"/>
      <c r="AJ342" s="13"/>
      <c r="AK342" s="13"/>
      <c r="AL342" s="13"/>
      <c r="AM342" s="13"/>
      <c r="AN342" s="13"/>
      <c r="AO342" s="13"/>
      <c r="AP342" s="13"/>
      <c r="AQ342" s="13"/>
      <c r="AR342" s="13"/>
      <c r="AS342" s="13"/>
      <c r="AT342" s="13"/>
      <c r="AU342" s="13"/>
      <c r="AV342" s="13"/>
      <c r="AW342" s="13"/>
      <c r="AX342" s="13"/>
      <c r="AY342" s="13"/>
      <c r="AZ342" s="13"/>
      <c r="BA342" s="13"/>
      <c r="BB342" s="13"/>
    </row>
    <row r="343" spans="1:54">
      <c r="A343" s="13"/>
      <c r="B343" s="13"/>
      <c r="C343" s="13"/>
      <c r="D343" s="23"/>
      <c r="E343" s="13"/>
      <c r="F343" s="23"/>
      <c r="G343" s="13"/>
      <c r="H343" s="23"/>
      <c r="I343" s="13"/>
      <c r="J343" s="23"/>
      <c r="K343" s="13"/>
      <c r="L343" s="13"/>
      <c r="M343" s="13"/>
      <c r="N343" s="13"/>
      <c r="O343" s="13"/>
      <c r="P343" s="13"/>
      <c r="Q343" s="13"/>
      <c r="R343" s="13"/>
      <c r="S343" s="13"/>
      <c r="T343" s="1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F343" s="13"/>
      <c r="AG343" s="13"/>
      <c r="AH343" s="13"/>
      <c r="AI343" s="13"/>
      <c r="AJ343" s="13"/>
      <c r="AK343" s="13"/>
      <c r="AL343" s="13"/>
      <c r="AM343" s="13"/>
      <c r="AN343" s="13"/>
      <c r="AO343" s="13"/>
      <c r="AP343" s="13"/>
      <c r="AQ343" s="13"/>
      <c r="AR343" s="13"/>
      <c r="AS343" s="13"/>
      <c r="AT343" s="13"/>
      <c r="AU343" s="13"/>
      <c r="AV343" s="13"/>
      <c r="AW343" s="13"/>
      <c r="AX343" s="13"/>
      <c r="AY343" s="13"/>
      <c r="AZ343" s="13"/>
      <c r="BA343" s="13"/>
      <c r="BB343" s="13"/>
    </row>
    <row r="344" spans="1:54">
      <c r="A344" s="13"/>
      <c r="B344" s="13"/>
      <c r="C344" s="13"/>
      <c r="D344" s="23"/>
      <c r="E344" s="13"/>
      <c r="F344" s="23"/>
      <c r="G344" s="13"/>
      <c r="H344" s="23"/>
      <c r="I344" s="13"/>
      <c r="J344" s="23"/>
      <c r="K344" s="13"/>
      <c r="L344" s="13"/>
      <c r="M344" s="13"/>
      <c r="N344" s="13"/>
      <c r="O344" s="13"/>
      <c r="P344" s="13"/>
      <c r="Q344" s="13"/>
      <c r="R344" s="13"/>
      <c r="S344" s="13"/>
      <c r="T344" s="13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F344" s="13"/>
      <c r="AG344" s="13"/>
      <c r="AH344" s="13"/>
      <c r="AI344" s="13"/>
      <c r="AJ344" s="13"/>
      <c r="AK344" s="13"/>
      <c r="AL344" s="13"/>
      <c r="AM344" s="13"/>
      <c r="AN344" s="13"/>
      <c r="AO344" s="13"/>
      <c r="AP344" s="13"/>
      <c r="AQ344" s="13"/>
      <c r="AR344" s="13"/>
      <c r="AS344" s="13"/>
      <c r="AT344" s="13"/>
      <c r="AU344" s="13"/>
      <c r="AV344" s="13"/>
      <c r="AW344" s="13"/>
      <c r="AX344" s="13"/>
      <c r="AY344" s="13"/>
      <c r="AZ344" s="13"/>
      <c r="BA344" s="13"/>
      <c r="BB344" s="13"/>
    </row>
  </sheetData>
  <mergeCells count="5">
    <mergeCell ref="A1:L1"/>
    <mergeCell ref="A3:L3"/>
    <mergeCell ref="A4:L4"/>
    <mergeCell ref="A5:L5"/>
    <mergeCell ref="A6:L6"/>
  </mergeCells>
  <printOptions horizontalCentered="1"/>
  <pageMargins left="0.7" right="0.7" top="0.75" bottom="0.75" header="0.3" footer="0.3"/>
  <pageSetup scale="66" orientation="portrait" r:id="rId1"/>
  <headerFooter>
    <oddHeader xml:space="preserve">&amp;RExhibit___(APA/SPA/ADH/MBR-1, Schedule 3 ECCR)
Page 3 of 7 
</oddHeader>
  </headerFooter>
  <ignoredErrors>
    <ignoredError sqref="G11:K13 G15:K18 A14:D14 A15:D18 A11:D13" unlockedFormula="1"/>
    <ignoredError sqref="H10 A10:D10 J10" numberStoredAsText="1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51"/>
  <sheetViews>
    <sheetView showGridLines="0" zoomScaleNormal="100" zoomScaleSheetLayoutView="100" workbookViewId="0">
      <selection sqref="A1:K1"/>
    </sheetView>
  </sheetViews>
  <sheetFormatPr defaultColWidth="8" defaultRowHeight="15.75"/>
  <cols>
    <col min="1" max="1" width="5.75" style="69" customWidth="1"/>
    <col min="2" max="2" width="45.75" style="2" customWidth="1"/>
    <col min="3" max="3" width="1.625" style="2" customWidth="1"/>
    <col min="4" max="4" width="11.25" style="2" bestFit="1" customWidth="1"/>
    <col min="5" max="5" width="2.25" style="2" customWidth="1"/>
    <col min="6" max="6" width="11.25" style="2" bestFit="1" customWidth="1"/>
    <col min="7" max="7" width="1.75" style="2" customWidth="1"/>
    <col min="8" max="8" width="12.5" style="2" customWidth="1"/>
    <col min="9" max="9" width="1.875" style="2" customWidth="1"/>
    <col min="10" max="10" width="12.25" style="2" customWidth="1"/>
    <col min="11" max="11" width="3.5" style="2" customWidth="1"/>
    <col min="12" max="12" width="8" style="2"/>
    <col min="13" max="13" width="9.625" style="2" bestFit="1" customWidth="1"/>
    <col min="14" max="14" width="8" style="2"/>
    <col min="15" max="15" width="9.625" style="2" bestFit="1" customWidth="1"/>
    <col min="16" max="16384" width="8" style="2"/>
  </cols>
  <sheetData>
    <row r="1" spans="1:11">
      <c r="A1" s="261" t="s">
        <v>0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</row>
    <row r="2" spans="1:11">
      <c r="A2" s="62"/>
      <c r="B2" s="62"/>
      <c r="C2" s="68"/>
      <c r="D2" s="68"/>
      <c r="E2" s="68"/>
      <c r="F2" s="68"/>
      <c r="G2" s="68"/>
      <c r="H2" s="7"/>
      <c r="I2" s="7"/>
      <c r="J2" s="7"/>
      <c r="K2" s="1"/>
    </row>
    <row r="3" spans="1:11">
      <c r="A3" s="261" t="s">
        <v>68</v>
      </c>
      <c r="B3" s="262"/>
      <c r="C3" s="262"/>
      <c r="D3" s="262"/>
      <c r="E3" s="262"/>
      <c r="F3" s="262"/>
      <c r="G3" s="262"/>
      <c r="H3" s="262"/>
      <c r="I3" s="262"/>
      <c r="J3" s="262"/>
      <c r="K3" s="262"/>
    </row>
    <row r="4" spans="1:11">
      <c r="A4" s="259" t="s">
        <v>98</v>
      </c>
      <c r="B4" s="262"/>
      <c r="C4" s="262"/>
      <c r="D4" s="262"/>
      <c r="E4" s="262"/>
      <c r="F4" s="262"/>
      <c r="G4" s="262"/>
      <c r="H4" s="262"/>
      <c r="I4" s="262"/>
      <c r="J4" s="262"/>
      <c r="K4" s="262"/>
    </row>
    <row r="5" spans="1:11">
      <c r="A5" s="261" t="s">
        <v>73</v>
      </c>
      <c r="B5" s="262"/>
      <c r="C5" s="262"/>
      <c r="D5" s="262"/>
      <c r="E5" s="262"/>
      <c r="F5" s="262"/>
      <c r="G5" s="262"/>
      <c r="H5" s="262"/>
      <c r="I5" s="262"/>
      <c r="J5" s="262"/>
      <c r="K5" s="262"/>
    </row>
    <row r="6" spans="1:11">
      <c r="A6" s="67"/>
      <c r="B6" s="67"/>
      <c r="C6" s="68"/>
      <c r="D6" s="68"/>
      <c r="E6" s="68"/>
      <c r="F6" s="68"/>
      <c r="G6" s="68"/>
      <c r="H6" s="6"/>
      <c r="I6" s="6"/>
      <c r="J6" s="6"/>
      <c r="K6" s="1"/>
    </row>
    <row r="8" spans="1:11">
      <c r="A8" s="72" t="s">
        <v>47</v>
      </c>
      <c r="D8" s="8" t="s">
        <v>5</v>
      </c>
      <c r="F8" s="3" t="s">
        <v>1</v>
      </c>
      <c r="G8" s="3"/>
      <c r="H8" s="3"/>
      <c r="I8" s="3"/>
      <c r="J8" s="3"/>
    </row>
    <row r="9" spans="1:11">
      <c r="A9" s="70" t="s">
        <v>48</v>
      </c>
      <c r="B9" s="70" t="s">
        <v>9</v>
      </c>
      <c r="D9" s="9" t="s">
        <v>69</v>
      </c>
      <c r="F9" s="5">
        <v>2023</v>
      </c>
      <c r="G9" s="5"/>
      <c r="H9" s="5">
        <v>2024</v>
      </c>
      <c r="I9" s="5"/>
      <c r="J9" s="5">
        <v>2025</v>
      </c>
    </row>
    <row r="10" spans="1:11">
      <c r="A10" s="82" t="s">
        <v>11</v>
      </c>
      <c r="B10" s="82" t="s">
        <v>12</v>
      </c>
      <c r="D10" s="82" t="s">
        <v>13</v>
      </c>
      <c r="F10" s="82" t="s">
        <v>31</v>
      </c>
      <c r="G10" s="82"/>
      <c r="H10" s="82" t="s">
        <v>32</v>
      </c>
      <c r="I10" s="82"/>
      <c r="J10" s="82" t="s">
        <v>33</v>
      </c>
    </row>
    <row r="11" spans="1:11">
      <c r="H11" s="123"/>
      <c r="J11" s="123"/>
    </row>
    <row r="12" spans="1:11">
      <c r="A12" s="72">
        <v>1</v>
      </c>
      <c r="B12" s="66" t="s">
        <v>49</v>
      </c>
      <c r="C12" s="10"/>
      <c r="D12" s="139">
        <v>4350326.3593903938</v>
      </c>
      <c r="E12" s="10"/>
      <c r="F12" s="139">
        <v>4272796.9952893294</v>
      </c>
      <c r="G12" s="139"/>
      <c r="H12" s="11">
        <v>4346293.3425954366</v>
      </c>
      <c r="I12" s="11"/>
      <c r="J12" s="11">
        <v>4486021.7233133148</v>
      </c>
    </row>
    <row r="13" spans="1:11">
      <c r="A13" s="72">
        <v>2</v>
      </c>
      <c r="B13" s="66" t="s">
        <v>2</v>
      </c>
      <c r="C13" s="10"/>
      <c r="D13" s="140">
        <v>-1444901.0625564908</v>
      </c>
      <c r="E13" s="79"/>
      <c r="F13" s="140">
        <v>-1492157.0646323788</v>
      </c>
      <c r="G13" s="143"/>
      <c r="H13" s="141">
        <v>-1830355.9231199345</v>
      </c>
      <c r="I13" s="146"/>
      <c r="J13" s="140">
        <v>-2176532.9077663156</v>
      </c>
    </row>
    <row r="14" spans="1:11">
      <c r="A14" s="72">
        <v>3</v>
      </c>
      <c r="B14" s="66" t="s">
        <v>44</v>
      </c>
      <c r="C14" s="10"/>
      <c r="D14" s="75">
        <f>D12+D13</f>
        <v>2905425.2968339031</v>
      </c>
      <c r="E14" s="10"/>
      <c r="F14" s="75">
        <f>F12+F13</f>
        <v>2780639.9306569509</v>
      </c>
      <c r="G14" s="75"/>
      <c r="H14" s="75">
        <f>H12+H13</f>
        <v>2515937.4194755023</v>
      </c>
      <c r="I14" s="75"/>
      <c r="J14" s="75">
        <f>J12+J13</f>
        <v>2309488.8155469992</v>
      </c>
    </row>
    <row r="15" spans="1:11">
      <c r="A15" s="72">
        <v>4</v>
      </c>
      <c r="B15" s="66" t="s">
        <v>77</v>
      </c>
      <c r="C15" s="10"/>
      <c r="D15" s="142">
        <v>918009.23349429877</v>
      </c>
      <c r="E15" s="79"/>
      <c r="F15" s="142">
        <v>953714.95680970699</v>
      </c>
      <c r="G15" s="144"/>
      <c r="H15" s="142">
        <v>923677.83981030551</v>
      </c>
      <c r="I15" s="144"/>
      <c r="J15" s="142">
        <v>906348.71681768913</v>
      </c>
    </row>
    <row r="16" spans="1:11">
      <c r="A16" s="72">
        <v>5</v>
      </c>
      <c r="B16" s="66" t="s">
        <v>100</v>
      </c>
      <c r="C16" s="10"/>
      <c r="D16" s="142">
        <f>'APA_SPA_ADH_MBR-1, Sch 3, p7'!E25</f>
        <v>263405.09121293656</v>
      </c>
      <c r="E16" s="79"/>
      <c r="F16" s="142">
        <f>'APA_SPA_ADH_MBR-1, Sch 3, p7'!G25</f>
        <v>323668.14927574631</v>
      </c>
      <c r="G16" s="144"/>
      <c r="H16" s="142">
        <f>'APA_SPA_ADH_MBR-1, Sch 3, p7'!I25</f>
        <v>415153.56916150305</v>
      </c>
      <c r="I16" s="144"/>
      <c r="J16" s="142">
        <f>'APA_SPA_ADH_MBR-1, Sch 3, p7'!K25</f>
        <v>547567.42387508741</v>
      </c>
    </row>
    <row r="17" spans="1:15">
      <c r="A17" s="72">
        <v>6</v>
      </c>
      <c r="B17" s="66" t="s">
        <v>3</v>
      </c>
      <c r="C17" s="10"/>
      <c r="D17" s="143">
        <v>-1005767.9408540064</v>
      </c>
      <c r="E17" s="79"/>
      <c r="F17" s="143">
        <v>-1016632.4207305254</v>
      </c>
      <c r="G17" s="143"/>
      <c r="H17" s="143">
        <v>-981359.46758763096</v>
      </c>
      <c r="I17" s="143"/>
      <c r="J17" s="143">
        <v>-930591.75019482954</v>
      </c>
    </row>
    <row r="18" spans="1:15" ht="16.5" thickBot="1">
      <c r="A18" s="72">
        <v>7</v>
      </c>
      <c r="B18" s="74" t="s">
        <v>74</v>
      </c>
      <c r="C18" s="12"/>
      <c r="D18" s="148">
        <f>SUM(D14:D17)</f>
        <v>3081071.6806871323</v>
      </c>
      <c r="E18" s="12"/>
      <c r="F18" s="148">
        <f>SUM(F14:F17)</f>
        <v>3041390.6160118785</v>
      </c>
      <c r="G18" s="145"/>
      <c r="H18" s="148">
        <f>SUM(H14:H17)</f>
        <v>2873409.36085968</v>
      </c>
      <c r="I18" s="145"/>
      <c r="J18" s="148">
        <f>SUM(J14:J17)</f>
        <v>2832813.2060449463</v>
      </c>
      <c r="K18" s="102" t="s">
        <v>25</v>
      </c>
    </row>
    <row r="19" spans="1:15" ht="16.5" thickTop="1">
      <c r="A19" s="72"/>
      <c r="B19" s="10"/>
      <c r="C19" s="10"/>
      <c r="D19" s="76"/>
      <c r="E19" s="10"/>
      <c r="F19" s="76"/>
      <c r="G19" s="76"/>
      <c r="H19" s="77"/>
      <c r="I19" s="77"/>
      <c r="J19" s="77"/>
      <c r="K19" s="104"/>
    </row>
    <row r="20" spans="1:15">
      <c r="A20" s="72">
        <v>8</v>
      </c>
      <c r="B20" s="66" t="s">
        <v>51</v>
      </c>
      <c r="C20" s="10"/>
      <c r="D20" s="80">
        <v>831887.3622918363</v>
      </c>
      <c r="E20" s="81"/>
      <c r="F20" s="136">
        <v>832957.51621055533</v>
      </c>
      <c r="G20" s="80"/>
      <c r="H20" s="136">
        <v>836282.32518745924</v>
      </c>
      <c r="I20" s="136"/>
      <c r="J20" s="136">
        <v>832055.61971065775</v>
      </c>
      <c r="K20" s="104"/>
      <c r="M20" s="93"/>
      <c r="O20" s="93"/>
    </row>
    <row r="21" spans="1:15">
      <c r="A21" s="72">
        <v>9</v>
      </c>
      <c r="B21" s="66" t="s">
        <v>4</v>
      </c>
      <c r="C21" s="10"/>
      <c r="D21" s="137">
        <v>-48381.281800128032</v>
      </c>
      <c r="E21" s="79"/>
      <c r="F21" s="137">
        <v>-44120.837593010168</v>
      </c>
      <c r="G21" s="137"/>
      <c r="H21" s="137">
        <v>-31279.304585143058</v>
      </c>
      <c r="I21" s="137"/>
      <c r="J21" s="137">
        <v>-29981.449423398619</v>
      </c>
      <c r="K21" s="104"/>
    </row>
    <row r="22" spans="1:15">
      <c r="A22" s="72">
        <v>10</v>
      </c>
      <c r="B22" s="66" t="s">
        <v>45</v>
      </c>
      <c r="C22" s="10"/>
      <c r="D22" s="137">
        <v>-5052.418036666666</v>
      </c>
      <c r="E22" s="79"/>
      <c r="F22" s="137">
        <v>-5052.418036666666</v>
      </c>
      <c r="G22" s="137"/>
      <c r="H22" s="137">
        <v>-5052.418036666666</v>
      </c>
      <c r="I22" s="137"/>
      <c r="J22" s="137">
        <v>-5052.418036666666</v>
      </c>
      <c r="K22" s="104"/>
    </row>
    <row r="23" spans="1:15">
      <c r="A23" s="72">
        <v>11</v>
      </c>
      <c r="B23" s="66" t="s">
        <v>46</v>
      </c>
      <c r="C23" s="10"/>
      <c r="D23" s="78">
        <v>-249963.05199622834</v>
      </c>
      <c r="E23" s="79"/>
      <c r="F23" s="78">
        <v>-247746.1308872817</v>
      </c>
      <c r="G23" s="78"/>
      <c r="H23" s="78">
        <v>-251715.89913382768</v>
      </c>
      <c r="I23" s="78"/>
      <c r="J23" s="78">
        <v>-264200.23272914789</v>
      </c>
      <c r="K23" s="104"/>
    </row>
    <row r="24" spans="1:15">
      <c r="A24" s="72">
        <v>12</v>
      </c>
      <c r="B24" s="150" t="s">
        <v>81</v>
      </c>
      <c r="C24" s="10"/>
      <c r="D24" s="147">
        <v>-116034.38290468859</v>
      </c>
      <c r="E24" s="161"/>
      <c r="F24" s="147">
        <v>-116034.3420346886</v>
      </c>
      <c r="G24" s="147"/>
      <c r="H24" s="147">
        <v>-111835.14599468862</v>
      </c>
      <c r="I24" s="147"/>
      <c r="J24" s="147">
        <v>-97913.291614688613</v>
      </c>
      <c r="K24" s="104"/>
    </row>
    <row r="25" spans="1:15">
      <c r="A25" s="72">
        <v>13</v>
      </c>
      <c r="B25" s="150" t="s">
        <v>101</v>
      </c>
      <c r="C25" s="10"/>
      <c r="D25" s="138">
        <f>-'APA_SPA_ADH_MBR-1, Sch 3, p7'!E21</f>
        <v>-237235.74709497625</v>
      </c>
      <c r="E25" s="162"/>
      <c r="F25" s="138">
        <f>-'APA_SPA_ADH_MBR-1, Sch 3, p7'!G21</f>
        <v>-237235.74709497625</v>
      </c>
      <c r="G25" s="138"/>
      <c r="H25" s="138">
        <f>-'APA_SPA_ADH_MBR-1, Sch 3, p7'!I21</f>
        <v>-308348.5386721656</v>
      </c>
      <c r="I25" s="138"/>
      <c r="J25" s="138">
        <f>-'APA_SPA_ADH_MBR-1, Sch 3, p7'!K21</f>
        <v>-345186.04683543195</v>
      </c>
      <c r="K25" s="104"/>
    </row>
    <row r="26" spans="1:15">
      <c r="A26" s="72">
        <v>14</v>
      </c>
      <c r="B26" s="66" t="s">
        <v>52</v>
      </c>
      <c r="C26" s="10"/>
      <c r="D26" s="80">
        <f>SUM(D20:D25)</f>
        <v>175220.4804591483</v>
      </c>
      <c r="E26" s="81"/>
      <c r="F26" s="80">
        <f>SUM(F20:F25)</f>
        <v>182768.04056393192</v>
      </c>
      <c r="G26" s="80"/>
      <c r="H26" s="80">
        <f>SUM(H20:H25)</f>
        <v>128051.01876496756</v>
      </c>
      <c r="I26" s="80"/>
      <c r="J26" s="80">
        <f>SUM(J20:J25)</f>
        <v>89722.181071324041</v>
      </c>
      <c r="K26" s="104"/>
    </row>
    <row r="27" spans="1:15">
      <c r="A27" s="72">
        <v>15</v>
      </c>
      <c r="B27" s="66" t="s">
        <v>70</v>
      </c>
      <c r="C27" s="10"/>
      <c r="D27" s="78">
        <f>-'APA_SPA_ADH_MBR-1, Sch 3, p5'!E41</f>
        <v>-12808.327976465876</v>
      </c>
      <c r="E27" s="79"/>
      <c r="F27" s="78">
        <f>-'APA_SPA_ADH_MBR-1, Sch 3, p5'!G41</f>
        <v>-14533.266913482763</v>
      </c>
      <c r="G27" s="78"/>
      <c r="H27" s="91">
        <f>-'APA_SPA_ADH_MBR-1, Sch 3, p5'!I41</f>
        <v>-3737.2749176297802</v>
      </c>
      <c r="I27" s="91"/>
      <c r="J27" s="91">
        <f>-'APA_SPA_ADH_MBR-1, Sch 3, p5'!K41</f>
        <v>7367.5826797021491</v>
      </c>
      <c r="K27" s="102" t="s">
        <v>26</v>
      </c>
    </row>
    <row r="28" spans="1:15">
      <c r="A28" s="72">
        <v>16</v>
      </c>
      <c r="B28" s="66" t="s">
        <v>86</v>
      </c>
      <c r="C28" s="10"/>
      <c r="D28" s="78">
        <f>-'APA_SPA_ADH_MBR-1, Sch 3, p5'!E25</f>
        <v>-3972.9430291102881</v>
      </c>
      <c r="E28" s="79"/>
      <c r="F28" s="78">
        <f>-'APA_SPA_ADH_MBR-1, Sch 3, p5'!G25</f>
        <v>-3261.866861384985</v>
      </c>
      <c r="G28" s="78"/>
      <c r="H28" s="91">
        <f>-'APA_SPA_ADH_MBR-1, Sch 3, p5'!I25</f>
        <v>364.35262283122483</v>
      </c>
      <c r="I28" s="91"/>
      <c r="J28" s="91">
        <f>-'APA_SPA_ADH_MBR-1, Sch 3, p5'!K25</f>
        <v>130.00496151423704</v>
      </c>
      <c r="K28" s="102" t="s">
        <v>26</v>
      </c>
    </row>
    <row r="29" spans="1:15" ht="16.5" thickBot="1">
      <c r="A29" s="72">
        <v>17</v>
      </c>
      <c r="B29" s="74" t="s">
        <v>75</v>
      </c>
      <c r="C29" s="10"/>
      <c r="D29" s="149">
        <f>SUM(D26:D28)</f>
        <v>158439.20945357214</v>
      </c>
      <c r="E29" s="10"/>
      <c r="F29" s="149">
        <f>SUM(F26:F28)</f>
        <v>164972.90678906417</v>
      </c>
      <c r="G29" s="80"/>
      <c r="H29" s="149">
        <f>SUM(H26:H28)</f>
        <v>124678.09647016901</v>
      </c>
      <c r="I29" s="80"/>
      <c r="J29" s="149">
        <f>SUM(J26:J28)</f>
        <v>97219.768712540419</v>
      </c>
    </row>
    <row r="30" spans="1:15" ht="16.5" thickTop="1">
      <c r="A30" s="72"/>
      <c r="B30" s="10"/>
      <c r="C30" s="10"/>
      <c r="D30" s="76"/>
      <c r="E30" s="10"/>
      <c r="F30" s="76"/>
      <c r="G30" s="76"/>
      <c r="H30" s="77"/>
      <c r="I30" s="77"/>
      <c r="J30" s="77"/>
    </row>
    <row r="31" spans="1:15">
      <c r="A31" s="72"/>
      <c r="B31" s="13" t="s">
        <v>28</v>
      </c>
      <c r="C31" s="10"/>
      <c r="D31" s="76"/>
      <c r="E31" s="10"/>
      <c r="F31" s="76"/>
      <c r="G31" s="76"/>
      <c r="H31" s="77"/>
      <c r="I31" s="77"/>
      <c r="J31" s="77"/>
    </row>
    <row r="32" spans="1:15">
      <c r="A32" s="72"/>
    </row>
    <row r="33" spans="1:11">
      <c r="A33" s="72"/>
      <c r="B33" s="260" t="s">
        <v>136</v>
      </c>
      <c r="C33" s="260"/>
      <c r="D33" s="260"/>
      <c r="E33" s="260"/>
      <c r="F33" s="260"/>
      <c r="G33" s="260"/>
      <c r="H33" s="260"/>
      <c r="I33" s="260"/>
      <c r="J33" s="260"/>
      <c r="K33" s="260"/>
    </row>
    <row r="34" spans="1:11">
      <c r="A34" s="72"/>
      <c r="B34" s="253"/>
      <c r="C34" s="253"/>
      <c r="D34" s="253"/>
      <c r="E34" s="253"/>
      <c r="F34" s="253"/>
      <c r="G34" s="253"/>
      <c r="H34" s="253"/>
      <c r="I34" s="253"/>
      <c r="J34" s="253"/>
      <c r="K34" s="253"/>
    </row>
    <row r="35" spans="1:11" ht="45" customHeight="1">
      <c r="A35" s="72"/>
      <c r="B35" s="260" t="s">
        <v>137</v>
      </c>
      <c r="C35" s="260"/>
      <c r="D35" s="260"/>
      <c r="E35" s="260"/>
      <c r="F35" s="260"/>
      <c r="G35" s="260"/>
      <c r="H35" s="260"/>
      <c r="I35" s="260"/>
      <c r="J35" s="260"/>
      <c r="K35" s="260"/>
    </row>
    <row r="36" spans="1:11">
      <c r="A36" s="72"/>
      <c r="B36" s="253"/>
      <c r="C36" s="253"/>
      <c r="D36" s="253"/>
      <c r="E36" s="253"/>
      <c r="F36" s="253"/>
      <c r="G36" s="253"/>
      <c r="H36" s="253"/>
      <c r="I36" s="253"/>
      <c r="J36" s="253"/>
      <c r="K36" s="253"/>
    </row>
    <row r="37" spans="1:11" ht="29.45" customHeight="1">
      <c r="A37" s="72"/>
      <c r="B37" s="260" t="s">
        <v>138</v>
      </c>
      <c r="C37" s="260"/>
      <c r="D37" s="260"/>
      <c r="E37" s="260"/>
      <c r="F37" s="260"/>
      <c r="G37" s="260"/>
      <c r="H37" s="260"/>
      <c r="I37" s="260"/>
      <c r="J37" s="260"/>
      <c r="K37" s="260"/>
    </row>
    <row r="38" spans="1:11">
      <c r="A38" s="72"/>
      <c r="B38" s="253"/>
      <c r="C38" s="254"/>
      <c r="D38" s="254"/>
      <c r="E38" s="254"/>
      <c r="F38" s="253"/>
      <c r="G38" s="253"/>
      <c r="H38" s="253"/>
      <c r="I38" s="253"/>
      <c r="J38" s="253"/>
      <c r="K38" s="253"/>
    </row>
    <row r="39" spans="1:11">
      <c r="A39" s="72"/>
      <c r="B39" s="255" t="s">
        <v>99</v>
      </c>
      <c r="C39" s="254"/>
      <c r="D39" s="254"/>
      <c r="E39" s="254"/>
      <c r="F39" s="253"/>
      <c r="G39" s="253"/>
      <c r="H39" s="253"/>
      <c r="I39" s="253"/>
      <c r="J39" s="253"/>
      <c r="K39" s="253"/>
    </row>
    <row r="40" spans="1:11">
      <c r="B40" s="4"/>
      <c r="C40" s="4"/>
      <c r="D40" s="4"/>
      <c r="E40" s="4"/>
    </row>
    <row r="41" spans="1:11">
      <c r="A41" s="72"/>
      <c r="B41" s="4"/>
      <c r="C41" s="4"/>
      <c r="D41" s="4"/>
      <c r="E41" s="4"/>
    </row>
    <row r="42" spans="1:11">
      <c r="A42" s="72"/>
    </row>
    <row r="43" spans="1:11">
      <c r="A43" s="72"/>
    </row>
    <row r="44" spans="1:11">
      <c r="A44" s="72"/>
    </row>
    <row r="45" spans="1:11">
      <c r="A45" s="72"/>
    </row>
    <row r="46" spans="1:11">
      <c r="A46" s="72"/>
    </row>
    <row r="47" spans="1:11">
      <c r="A47" s="72"/>
    </row>
    <row r="48" spans="1:11">
      <c r="A48" s="72"/>
    </row>
    <row r="49" spans="1:1">
      <c r="A49" s="72"/>
    </row>
    <row r="50" spans="1:1">
      <c r="A50" s="72"/>
    </row>
    <row r="51" spans="1:1">
      <c r="A51" s="72"/>
    </row>
  </sheetData>
  <mergeCells count="7">
    <mergeCell ref="B37:K37"/>
    <mergeCell ref="A1:K1"/>
    <mergeCell ref="A3:K3"/>
    <mergeCell ref="A4:K4"/>
    <mergeCell ref="A5:K5"/>
    <mergeCell ref="B33:K33"/>
    <mergeCell ref="B35:K35"/>
  </mergeCells>
  <phoneticPr fontId="5" type="noConversion"/>
  <printOptions horizontalCentered="1"/>
  <pageMargins left="0.7" right="0.7" top="0.75" bottom="0.75" header="0.3" footer="0.3"/>
  <pageSetup scale="72" orientation="portrait" r:id="rId1"/>
  <headerFooter>
    <oddHeader xml:space="preserve">&amp;RExhibit___(APA/SPA/ADH/MBR-1, Schedule 3 ECCR)
Page 4 of 7
</oddHeader>
  </headerFooter>
  <ignoredErrors>
    <ignoredError sqref="A10:J10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45"/>
  <sheetViews>
    <sheetView showGridLines="0" zoomScaleNormal="100" zoomScaleSheetLayoutView="85" workbookViewId="0">
      <selection sqref="A1:F1"/>
    </sheetView>
  </sheetViews>
  <sheetFormatPr defaultColWidth="9" defaultRowHeight="15.75"/>
  <cols>
    <col min="1" max="1" width="5.625" style="69" customWidth="1"/>
    <col min="2" max="2" width="1.625" style="69" customWidth="1"/>
    <col min="3" max="3" width="45.875" style="69" customWidth="1"/>
    <col min="4" max="4" width="1.625" style="69" customWidth="1"/>
    <col min="5" max="5" width="15.875" style="69" customWidth="1"/>
    <col min="6" max="6" width="1.625" style="122" customWidth="1"/>
    <col min="7" max="7" width="13.625" style="69" customWidth="1"/>
    <col min="8" max="8" width="1.625" style="122" customWidth="1"/>
    <col min="9" max="9" width="13.625" style="69" customWidth="1"/>
    <col min="10" max="10" width="1.625" style="122" customWidth="1"/>
    <col min="11" max="11" width="13.625" style="69" customWidth="1"/>
    <col min="12" max="12" width="4.5" style="69" bestFit="1" customWidth="1"/>
    <col min="13" max="13" width="9.25" style="69" bestFit="1" customWidth="1"/>
    <col min="14" max="16384" width="9" style="69"/>
  </cols>
  <sheetData>
    <row r="1" spans="1:12">
      <c r="A1" s="67" t="s">
        <v>0</v>
      </c>
      <c r="B1" s="68"/>
      <c r="C1" s="68"/>
      <c r="D1" s="68"/>
      <c r="E1" s="68"/>
      <c r="F1" s="127"/>
      <c r="G1" s="68"/>
      <c r="H1" s="127"/>
      <c r="I1" s="68"/>
      <c r="J1" s="127"/>
      <c r="K1" s="68"/>
    </row>
    <row r="2" spans="1:12">
      <c r="A2" s="62"/>
      <c r="B2" s="68"/>
      <c r="C2" s="68"/>
      <c r="D2" s="68"/>
      <c r="E2" s="68"/>
      <c r="F2" s="127"/>
      <c r="G2" s="68"/>
      <c r="H2" s="127"/>
      <c r="I2" s="68"/>
      <c r="J2" s="127"/>
      <c r="K2" s="68"/>
    </row>
    <row r="3" spans="1:12">
      <c r="A3" s="67" t="s">
        <v>53</v>
      </c>
      <c r="B3" s="68"/>
      <c r="C3" s="68"/>
      <c r="D3" s="68"/>
      <c r="E3" s="68"/>
      <c r="F3" s="127"/>
      <c r="G3" s="68"/>
      <c r="H3" s="127"/>
      <c r="I3" s="68"/>
      <c r="J3" s="127"/>
      <c r="K3" s="68"/>
    </row>
    <row r="4" spans="1:12">
      <c r="A4" s="98" t="s">
        <v>102</v>
      </c>
      <c r="B4" s="68"/>
      <c r="C4" s="68"/>
      <c r="D4" s="68"/>
      <c r="E4" s="68"/>
      <c r="F4" s="127"/>
      <c r="G4" s="68"/>
      <c r="H4" s="127"/>
      <c r="I4" s="68"/>
      <c r="J4" s="127"/>
      <c r="K4" s="68"/>
    </row>
    <row r="5" spans="1:12">
      <c r="A5" s="67" t="s">
        <v>73</v>
      </c>
      <c r="B5" s="68"/>
      <c r="C5" s="68"/>
      <c r="D5" s="68"/>
      <c r="E5" s="68"/>
      <c r="F5" s="127"/>
      <c r="G5" s="68"/>
      <c r="H5" s="127"/>
      <c r="I5" s="68"/>
      <c r="J5" s="127"/>
      <c r="K5" s="68"/>
    </row>
    <row r="8" spans="1:12" ht="31.5">
      <c r="A8" s="70" t="s">
        <v>43</v>
      </c>
      <c r="B8" s="71"/>
      <c r="C8" s="70" t="s">
        <v>9</v>
      </c>
      <c r="D8" s="71"/>
      <c r="E8" s="70" t="s">
        <v>65</v>
      </c>
      <c r="F8" s="128"/>
      <c r="G8" s="70">
        <v>2023</v>
      </c>
      <c r="I8" s="70">
        <v>2024</v>
      </c>
      <c r="K8" s="70">
        <v>2025</v>
      </c>
    </row>
    <row r="9" spans="1:12">
      <c r="A9" s="82" t="s">
        <v>11</v>
      </c>
      <c r="C9" s="82" t="s">
        <v>12</v>
      </c>
      <c r="E9" s="82" t="s">
        <v>13</v>
      </c>
      <c r="F9" s="129"/>
      <c r="G9" s="82" t="s">
        <v>31</v>
      </c>
      <c r="H9" s="132"/>
      <c r="I9" s="82" t="s">
        <v>32</v>
      </c>
      <c r="J9" s="132"/>
      <c r="K9" s="82" t="s">
        <v>33</v>
      </c>
    </row>
    <row r="10" spans="1:12">
      <c r="C10" s="73"/>
    </row>
    <row r="11" spans="1:12">
      <c r="A11" s="72"/>
      <c r="C11" s="109" t="s">
        <v>54</v>
      </c>
      <c r="G11" s="63"/>
      <c r="I11" s="63"/>
    </row>
    <row r="12" spans="1:12">
      <c r="A12" s="72">
        <v>1</v>
      </c>
      <c r="C12" s="86" t="s">
        <v>50</v>
      </c>
      <c r="E12" s="90">
        <f>'APA_SPA_ADH_MBR-1, Sch 3, p4'!D20</f>
        <v>831887.3622918363</v>
      </c>
      <c r="G12" s="63">
        <f>'APA_SPA_ADH_MBR-1, Sch 3, p4'!F20</f>
        <v>832957.51621055533</v>
      </c>
      <c r="I12" s="63">
        <f>'APA_SPA_ADH_MBR-1, Sch 3, p4'!H20</f>
        <v>836282.32518745924</v>
      </c>
      <c r="K12" s="90">
        <f>'APA_SPA_ADH_MBR-1, Sch 3, p4'!J20</f>
        <v>832055.61971065775</v>
      </c>
      <c r="L12" s="102" t="s">
        <v>15</v>
      </c>
    </row>
    <row r="13" spans="1:12">
      <c r="A13" s="72">
        <f>A12+1</f>
        <v>2</v>
      </c>
      <c r="C13" s="83" t="s">
        <v>4</v>
      </c>
      <c r="E13" s="64">
        <f>'APA_SPA_ADH_MBR-1, Sch 3, p4'!D21</f>
        <v>-48381.281800128032</v>
      </c>
      <c r="G13" s="64">
        <f>'APA_SPA_ADH_MBR-1, Sch 3, p4'!F21</f>
        <v>-44120.837593010168</v>
      </c>
      <c r="I13" s="64">
        <f>'APA_SPA_ADH_MBR-1, Sch 3, p4'!H21</f>
        <v>-31279.304585143058</v>
      </c>
      <c r="K13" s="64">
        <f>'APA_SPA_ADH_MBR-1, Sch 3, p4'!J21</f>
        <v>-29981.449423398619</v>
      </c>
      <c r="L13" s="102" t="s">
        <v>15</v>
      </c>
    </row>
    <row r="14" spans="1:12">
      <c r="A14" s="72">
        <f t="shared" ref="A14:A25" si="0">A13+1</f>
        <v>3</v>
      </c>
      <c r="C14" s="83" t="s">
        <v>45</v>
      </c>
      <c r="E14" s="64">
        <f>'APA_SPA_ADH_MBR-1, Sch 3, p4'!D22</f>
        <v>-5052.418036666666</v>
      </c>
      <c r="G14" s="64">
        <f>'APA_SPA_ADH_MBR-1, Sch 3, p4'!F22</f>
        <v>-5052.418036666666</v>
      </c>
      <c r="I14" s="64">
        <f>'APA_SPA_ADH_MBR-1, Sch 3, p4'!H22</f>
        <v>-5052.418036666666</v>
      </c>
      <c r="K14" s="64">
        <f>'APA_SPA_ADH_MBR-1, Sch 3, p4'!J22</f>
        <v>-5052.418036666666</v>
      </c>
      <c r="L14" s="102" t="s">
        <v>15</v>
      </c>
    </row>
    <row r="15" spans="1:12">
      <c r="A15" s="72">
        <f t="shared" si="0"/>
        <v>4</v>
      </c>
      <c r="C15" s="83" t="s">
        <v>46</v>
      </c>
      <c r="E15" s="64">
        <f>'APA_SPA_ADH_MBR-1, Sch 3, p4'!D23</f>
        <v>-249963.05199622834</v>
      </c>
      <c r="G15" s="64">
        <f>'APA_SPA_ADH_MBR-1, Sch 3, p4'!F23</f>
        <v>-247746.1308872817</v>
      </c>
      <c r="I15" s="64">
        <f>'APA_SPA_ADH_MBR-1, Sch 3, p4'!H23</f>
        <v>-251715.89913382768</v>
      </c>
      <c r="K15" s="64">
        <f>'APA_SPA_ADH_MBR-1, Sch 3, p4'!J23</f>
        <v>-264200.23272914789</v>
      </c>
      <c r="L15" s="102" t="s">
        <v>15</v>
      </c>
    </row>
    <row r="16" spans="1:12">
      <c r="A16" s="72">
        <f t="shared" si="0"/>
        <v>5</v>
      </c>
      <c r="C16" s="83" t="s">
        <v>78</v>
      </c>
      <c r="E16" s="64">
        <f>'APA_SPA_ADH_MBR-1, Sch 3, p4'!D24</f>
        <v>-116034.38290468859</v>
      </c>
      <c r="G16" s="64">
        <f>'APA_SPA_ADH_MBR-1, Sch 3, p4'!F24</f>
        <v>-116034.3420346886</v>
      </c>
      <c r="I16" s="64">
        <f>'APA_SPA_ADH_MBR-1, Sch 3, p4'!H24</f>
        <v>-111835.14599468862</v>
      </c>
      <c r="K16" s="64">
        <f>'APA_SPA_ADH_MBR-1, Sch 3, p4'!J24</f>
        <v>-97913.291614688613</v>
      </c>
      <c r="L16" s="102" t="s">
        <v>15</v>
      </c>
    </row>
    <row r="17" spans="1:18">
      <c r="A17" s="72">
        <f t="shared" si="0"/>
        <v>6</v>
      </c>
      <c r="C17" s="83" t="s">
        <v>101</v>
      </c>
      <c r="E17" s="64">
        <f>'APA_SPA_ADH_MBR-1, Sch 3, p4'!D25</f>
        <v>-237235.74709497625</v>
      </c>
      <c r="G17" s="64">
        <f>'APA_SPA_ADH_MBR-1, Sch 3, p4'!F25</f>
        <v>-237235.74709497625</v>
      </c>
      <c r="I17" s="64">
        <f>'APA_SPA_ADH_MBR-1, Sch 3, p4'!H25</f>
        <v>-308348.5386721656</v>
      </c>
      <c r="K17" s="64">
        <f>'APA_SPA_ADH_MBR-1, Sch 3, p4'!J25</f>
        <v>-345186.04683543195</v>
      </c>
      <c r="L17" s="102" t="s">
        <v>15</v>
      </c>
    </row>
    <row r="18" spans="1:18">
      <c r="A18" s="72">
        <f>A17+1</f>
        <v>7</v>
      </c>
      <c r="C18" s="83" t="s">
        <v>55</v>
      </c>
      <c r="E18" s="135">
        <v>-48064.718218719259</v>
      </c>
      <c r="F18" s="130"/>
      <c r="G18" s="135">
        <v>-47141.554548184118</v>
      </c>
      <c r="H18" s="130"/>
      <c r="I18" s="135">
        <v>-45399.867901582948</v>
      </c>
      <c r="J18" s="130"/>
      <c r="K18" s="135">
        <v>-45608.292617323634</v>
      </c>
      <c r="L18" s="103"/>
    </row>
    <row r="19" spans="1:18">
      <c r="A19" s="72">
        <f t="shared" si="0"/>
        <v>8</v>
      </c>
      <c r="C19" s="83" t="s">
        <v>56</v>
      </c>
      <c r="E19" s="135">
        <v>17568.495889116086</v>
      </c>
      <c r="F19" s="130"/>
      <c r="G19" s="135">
        <v>16600.690884247655</v>
      </c>
      <c r="H19" s="130"/>
      <c r="I19" s="135">
        <v>16640.55687081621</v>
      </c>
      <c r="J19" s="130"/>
      <c r="K19" s="135">
        <v>17040.595843807838</v>
      </c>
      <c r="L19" s="103"/>
    </row>
    <row r="20" spans="1:18">
      <c r="A20" s="72">
        <f t="shared" si="0"/>
        <v>9</v>
      </c>
      <c r="C20" s="83" t="s">
        <v>57</v>
      </c>
      <c r="E20" s="135">
        <v>-7869.1676997152199</v>
      </c>
      <c r="F20" s="130"/>
      <c r="G20" s="135">
        <v>-8277.1278219855685</v>
      </c>
      <c r="H20" s="130"/>
      <c r="I20" s="135">
        <v>-5398.8399004411813</v>
      </c>
      <c r="J20" s="130"/>
      <c r="K20" s="135">
        <v>-3325.1847254127415</v>
      </c>
      <c r="L20" s="103"/>
      <c r="M20" s="84"/>
      <c r="N20" s="84"/>
      <c r="O20" s="84"/>
      <c r="P20" s="84"/>
      <c r="Q20" s="84"/>
      <c r="R20" s="84"/>
    </row>
    <row r="21" spans="1:18">
      <c r="A21" s="72">
        <f t="shared" si="0"/>
        <v>10</v>
      </c>
      <c r="C21" s="85" t="s">
        <v>66</v>
      </c>
      <c r="E21" s="88">
        <f>SUM(E12:E20)</f>
        <v>136855.0904298299</v>
      </c>
      <c r="F21" s="130"/>
      <c r="G21" s="88">
        <f>SUM(G12:G20)</f>
        <v>143950.04907800988</v>
      </c>
      <c r="H21" s="130"/>
      <c r="I21" s="88">
        <f>SUM(I12:I20)</f>
        <v>93892.867833759665</v>
      </c>
      <c r="J21" s="130"/>
      <c r="K21" s="88">
        <f>SUM(K12:K20)</f>
        <v>57829.299572395503</v>
      </c>
      <c r="L21" s="103"/>
      <c r="M21" s="84"/>
      <c r="N21" s="84"/>
      <c r="O21" s="84"/>
      <c r="P21" s="84"/>
      <c r="Q21" s="84"/>
    </row>
    <row r="22" spans="1:18">
      <c r="A22" s="72">
        <f t="shared" si="0"/>
        <v>11</v>
      </c>
      <c r="C22" s="85" t="s">
        <v>58</v>
      </c>
      <c r="E22" s="87">
        <v>5.7500000000000002E-2</v>
      </c>
      <c r="F22" s="130"/>
      <c r="G22" s="87">
        <v>5.7500000000000002E-2</v>
      </c>
      <c r="H22" s="130"/>
      <c r="I22" s="87">
        <v>5.7500000000000002E-2</v>
      </c>
      <c r="J22" s="130"/>
      <c r="K22" s="87">
        <v>5.7500000000000002E-2</v>
      </c>
      <c r="L22" s="103"/>
      <c r="N22" s="84"/>
      <c r="P22" s="84"/>
      <c r="R22" s="84"/>
    </row>
    <row r="23" spans="1:18">
      <c r="A23" s="72">
        <f t="shared" si="0"/>
        <v>12</v>
      </c>
      <c r="C23" s="85" t="s">
        <v>59</v>
      </c>
      <c r="E23" s="88">
        <f>E21*E22</f>
        <v>7869.1676997152199</v>
      </c>
      <c r="F23" s="130"/>
      <c r="G23" s="88">
        <f>G21*G22</f>
        <v>8277.1278219855685</v>
      </c>
      <c r="H23" s="130"/>
      <c r="I23" s="88">
        <f>I21*I22</f>
        <v>5398.8399004411813</v>
      </c>
      <c r="J23" s="130"/>
      <c r="K23" s="88">
        <f>K21*K22</f>
        <v>3325.1847254127415</v>
      </c>
      <c r="L23" s="103"/>
      <c r="M23" s="84"/>
      <c r="N23" s="84"/>
      <c r="O23" s="84"/>
      <c r="P23" s="84"/>
      <c r="Q23" s="84"/>
      <c r="R23" s="84"/>
    </row>
    <row r="24" spans="1:18">
      <c r="A24" s="72">
        <f t="shared" si="0"/>
        <v>13</v>
      </c>
      <c r="C24" s="85" t="s">
        <v>60</v>
      </c>
      <c r="E24" s="135">
        <v>-3896.2246706049318</v>
      </c>
      <c r="F24" s="130"/>
      <c r="G24" s="135">
        <v>-5015.2609606005835</v>
      </c>
      <c r="H24" s="130"/>
      <c r="I24" s="135">
        <v>-5763.1925232724061</v>
      </c>
      <c r="J24" s="130"/>
      <c r="K24" s="135">
        <v>-3455.1896869269785</v>
      </c>
      <c r="L24" s="103"/>
    </row>
    <row r="25" spans="1:18" ht="16.5" thickBot="1">
      <c r="A25" s="72">
        <f t="shared" si="0"/>
        <v>14</v>
      </c>
      <c r="C25" s="85" t="s">
        <v>61</v>
      </c>
      <c r="E25" s="89">
        <f>SUM(E23:E24)</f>
        <v>3972.9430291102881</v>
      </c>
      <c r="F25" s="97"/>
      <c r="G25" s="89">
        <f>SUM(G23:G24)</f>
        <v>3261.866861384985</v>
      </c>
      <c r="H25" s="97"/>
      <c r="I25" s="89">
        <f>SUM(I23:I24)</f>
        <v>-364.35262283122483</v>
      </c>
      <c r="J25" s="97"/>
      <c r="K25" s="89">
        <f>SUM(K23:K24)</f>
        <v>-130.00496151423704</v>
      </c>
      <c r="L25" s="103"/>
    </row>
    <row r="26" spans="1:18" ht="16.5" thickTop="1">
      <c r="A26" s="72"/>
      <c r="E26" s="94"/>
      <c r="F26" s="130"/>
      <c r="G26" s="94"/>
      <c r="H26" s="130"/>
      <c r="I26" s="94"/>
      <c r="J26" s="130"/>
      <c r="K26" s="94"/>
      <c r="L26" s="103"/>
    </row>
    <row r="27" spans="1:18">
      <c r="A27" s="72"/>
      <c r="C27" s="109" t="s">
        <v>62</v>
      </c>
      <c r="E27" s="95"/>
      <c r="F27" s="130"/>
      <c r="G27" s="95"/>
      <c r="H27" s="130"/>
      <c r="I27" s="94"/>
      <c r="J27" s="130"/>
      <c r="K27" s="94"/>
      <c r="L27" s="103"/>
    </row>
    <row r="28" spans="1:18">
      <c r="A28" s="72">
        <f>A25+1</f>
        <v>15</v>
      </c>
      <c r="C28" s="86" t="s">
        <v>50</v>
      </c>
      <c r="E28" s="95">
        <f t="shared" ref="E28:E35" si="1">E12</f>
        <v>831887.3622918363</v>
      </c>
      <c r="F28" s="130"/>
      <c r="G28" s="95">
        <f>G12</f>
        <v>832957.51621055533</v>
      </c>
      <c r="H28" s="130"/>
      <c r="I28" s="95">
        <f>I12</f>
        <v>836282.32518745924</v>
      </c>
      <c r="J28" s="130"/>
      <c r="K28" s="95">
        <f>K12</f>
        <v>832055.61971065775</v>
      </c>
      <c r="L28" s="102" t="s">
        <v>15</v>
      </c>
    </row>
    <row r="29" spans="1:18">
      <c r="A29" s="72">
        <f>A28+1</f>
        <v>16</v>
      </c>
      <c r="C29" s="83" t="s">
        <v>4</v>
      </c>
      <c r="E29" s="96">
        <f t="shared" si="1"/>
        <v>-48381.281800128032</v>
      </c>
      <c r="F29" s="131"/>
      <c r="G29" s="96">
        <f>G13</f>
        <v>-44120.837593010168</v>
      </c>
      <c r="H29" s="131"/>
      <c r="I29" s="96">
        <f>I13</f>
        <v>-31279.304585143058</v>
      </c>
      <c r="J29" s="131"/>
      <c r="K29" s="96">
        <f>K13</f>
        <v>-29981.449423398619</v>
      </c>
      <c r="L29" s="102" t="s">
        <v>15</v>
      </c>
    </row>
    <row r="30" spans="1:18">
      <c r="A30" s="72">
        <f t="shared" ref="A30:A39" si="2">A29+1</f>
        <v>17</v>
      </c>
      <c r="C30" s="83" t="s">
        <v>45</v>
      </c>
      <c r="E30" s="96">
        <f t="shared" si="1"/>
        <v>-5052.418036666666</v>
      </c>
      <c r="F30" s="131"/>
      <c r="G30" s="96">
        <f>G14</f>
        <v>-5052.418036666666</v>
      </c>
      <c r="H30" s="131"/>
      <c r="I30" s="96">
        <f>I14</f>
        <v>-5052.418036666666</v>
      </c>
      <c r="J30" s="131"/>
      <c r="K30" s="96">
        <f>K14</f>
        <v>-5052.418036666666</v>
      </c>
      <c r="L30" s="102" t="s">
        <v>15</v>
      </c>
    </row>
    <row r="31" spans="1:18">
      <c r="A31" s="72">
        <f t="shared" si="2"/>
        <v>18</v>
      </c>
      <c r="C31" s="83" t="s">
        <v>46</v>
      </c>
      <c r="E31" s="96">
        <f t="shared" si="1"/>
        <v>-249963.05199622834</v>
      </c>
      <c r="F31" s="131"/>
      <c r="G31" s="96">
        <f>G15</f>
        <v>-247746.1308872817</v>
      </c>
      <c r="H31" s="131"/>
      <c r="I31" s="96">
        <f>I15</f>
        <v>-251715.89913382768</v>
      </c>
      <c r="J31" s="131"/>
      <c r="K31" s="96">
        <f>K15</f>
        <v>-264200.23272914789</v>
      </c>
      <c r="L31" s="102" t="s">
        <v>15</v>
      </c>
    </row>
    <row r="32" spans="1:18">
      <c r="A32" s="72">
        <f t="shared" si="2"/>
        <v>19</v>
      </c>
      <c r="C32" s="83" t="s">
        <v>78</v>
      </c>
      <c r="E32" s="96">
        <f t="shared" si="1"/>
        <v>-116034.38290468859</v>
      </c>
      <c r="F32" s="131"/>
      <c r="G32" s="96">
        <f>G16</f>
        <v>-116034.3420346886</v>
      </c>
      <c r="H32" s="131"/>
      <c r="I32" s="96">
        <f>I16</f>
        <v>-111835.14599468862</v>
      </c>
      <c r="J32" s="131"/>
      <c r="K32" s="96">
        <f>K16</f>
        <v>-97913.291614688613</v>
      </c>
      <c r="L32" s="102" t="s">
        <v>15</v>
      </c>
    </row>
    <row r="33" spans="1:12">
      <c r="A33" s="72">
        <f t="shared" si="2"/>
        <v>20</v>
      </c>
      <c r="C33" s="83" t="s">
        <v>101</v>
      </c>
      <c r="E33" s="96">
        <f t="shared" si="1"/>
        <v>-237235.74709497625</v>
      </c>
      <c r="F33" s="96">
        <f t="shared" ref="F33:K33" si="3">F17</f>
        <v>0</v>
      </c>
      <c r="G33" s="96">
        <f t="shared" si="3"/>
        <v>-237235.74709497625</v>
      </c>
      <c r="H33" s="96">
        <f t="shared" si="3"/>
        <v>0</v>
      </c>
      <c r="I33" s="96">
        <f t="shared" si="3"/>
        <v>-308348.5386721656</v>
      </c>
      <c r="J33" s="96">
        <f t="shared" si="3"/>
        <v>0</v>
      </c>
      <c r="K33" s="96">
        <f t="shared" si="3"/>
        <v>-345186.04683543195</v>
      </c>
      <c r="L33" s="102" t="s">
        <v>15</v>
      </c>
    </row>
    <row r="34" spans="1:12">
      <c r="A34" s="72">
        <f>A33+1</f>
        <v>21</v>
      </c>
      <c r="C34" s="83" t="s">
        <v>55</v>
      </c>
      <c r="E34" s="96">
        <f t="shared" si="1"/>
        <v>-48064.718218719259</v>
      </c>
      <c r="F34" s="131"/>
      <c r="G34" s="96">
        <f>G18</f>
        <v>-47141.554548184118</v>
      </c>
      <c r="H34" s="131"/>
      <c r="I34" s="96">
        <f>I18</f>
        <v>-45399.867901582948</v>
      </c>
      <c r="J34" s="131"/>
      <c r="K34" s="96">
        <f>K18</f>
        <v>-45608.292617323634</v>
      </c>
      <c r="L34" s="103"/>
    </row>
    <row r="35" spans="1:12">
      <c r="A35" s="72">
        <f t="shared" si="2"/>
        <v>22</v>
      </c>
      <c r="C35" s="83" t="s">
        <v>56</v>
      </c>
      <c r="E35" s="96">
        <f t="shared" si="1"/>
        <v>17568.495889116086</v>
      </c>
      <c r="F35" s="131"/>
      <c r="G35" s="96">
        <f>G19</f>
        <v>16600.690884247655</v>
      </c>
      <c r="H35" s="131"/>
      <c r="I35" s="96">
        <f>I19</f>
        <v>16640.55687081621</v>
      </c>
      <c r="J35" s="131"/>
      <c r="K35" s="96">
        <f>K19</f>
        <v>17040.595843807838</v>
      </c>
    </row>
    <row r="36" spans="1:12">
      <c r="A36" s="72">
        <f t="shared" si="2"/>
        <v>23</v>
      </c>
      <c r="C36" s="83" t="s">
        <v>57</v>
      </c>
      <c r="E36" s="96">
        <f>-E25</f>
        <v>-3972.9430291102881</v>
      </c>
      <c r="F36" s="131"/>
      <c r="G36" s="96">
        <f>-G25</f>
        <v>-3261.866861384985</v>
      </c>
      <c r="H36" s="131"/>
      <c r="I36" s="96">
        <f>-I25</f>
        <v>364.35262283122483</v>
      </c>
      <c r="J36" s="131"/>
      <c r="K36" s="96">
        <f>-K25</f>
        <v>130.00496151423704</v>
      </c>
    </row>
    <row r="37" spans="1:12">
      <c r="A37" s="72">
        <f t="shared" si="2"/>
        <v>24</v>
      </c>
      <c r="C37" s="85" t="s">
        <v>67</v>
      </c>
      <c r="E37" s="65">
        <f>SUM(E28:E36)</f>
        <v>140751.31510043482</v>
      </c>
      <c r="G37" s="65">
        <f>SUM(G28:G36)</f>
        <v>148965.31003861048</v>
      </c>
      <c r="I37" s="65">
        <f>SUM(I28:I36)</f>
        <v>99656.060357032067</v>
      </c>
      <c r="K37" s="65">
        <f>SUM(K28:K36)</f>
        <v>61284.489259322479</v>
      </c>
    </row>
    <row r="38" spans="1:12">
      <c r="A38" s="72">
        <f t="shared" si="2"/>
        <v>25</v>
      </c>
      <c r="C38" s="85" t="s">
        <v>63</v>
      </c>
      <c r="E38" s="126">
        <v>0.21</v>
      </c>
      <c r="G38" s="126">
        <v>0.21</v>
      </c>
      <c r="I38" s="126">
        <v>0.21</v>
      </c>
      <c r="K38" s="126">
        <v>0.21</v>
      </c>
    </row>
    <row r="39" spans="1:12">
      <c r="A39" s="72">
        <f t="shared" si="2"/>
        <v>26</v>
      </c>
      <c r="C39" s="85" t="s">
        <v>64</v>
      </c>
      <c r="E39" s="97">
        <f>E37*E38</f>
        <v>29557.776171091311</v>
      </c>
      <c r="G39" s="97">
        <f>G37*G38</f>
        <v>31282.715108108197</v>
      </c>
      <c r="I39" s="97">
        <f>I37*I38</f>
        <v>20927.772674976732</v>
      </c>
      <c r="K39" s="97">
        <f>K37*K38</f>
        <v>12869.742744457721</v>
      </c>
    </row>
    <row r="40" spans="1:12">
      <c r="A40" s="72">
        <f>A39+1</f>
        <v>27</v>
      </c>
      <c r="C40" s="69" t="s">
        <v>79</v>
      </c>
      <c r="E40" s="133">
        <v>-16749.448194625435</v>
      </c>
      <c r="G40" s="133">
        <v>-16749.448194625435</v>
      </c>
      <c r="I40" s="133">
        <v>-17190.497757346951</v>
      </c>
      <c r="K40" s="133">
        <v>-20237.32542415987</v>
      </c>
    </row>
    <row r="41" spans="1:12" ht="16.5" thickBot="1">
      <c r="A41" s="72">
        <f>A40+1</f>
        <v>28</v>
      </c>
      <c r="C41" s="85" t="s">
        <v>80</v>
      </c>
      <c r="E41" s="134">
        <f>SUM(E39:E40)</f>
        <v>12808.327976465876</v>
      </c>
      <c r="F41" s="84"/>
      <c r="G41" s="134">
        <f>SUM(G39:G40)</f>
        <v>14533.266913482763</v>
      </c>
      <c r="H41" s="84"/>
      <c r="I41" s="134">
        <f>SUM(I39:I40)</f>
        <v>3737.2749176297802</v>
      </c>
      <c r="J41" s="84"/>
      <c r="K41" s="134">
        <f>SUM(K39:K40)</f>
        <v>-7367.5826797021491</v>
      </c>
    </row>
    <row r="42" spans="1:12" ht="16.5" thickTop="1">
      <c r="A42" s="72"/>
    </row>
    <row r="43" spans="1:12">
      <c r="C43" s="13" t="s">
        <v>28</v>
      </c>
    </row>
    <row r="44" spans="1:12">
      <c r="C44" s="13"/>
    </row>
    <row r="45" spans="1:12">
      <c r="C45" s="160" t="s">
        <v>103</v>
      </c>
    </row>
  </sheetData>
  <printOptions horizontalCentered="1"/>
  <pageMargins left="0.7" right="0.7" top="0.75" bottom="0.75" header="0.3" footer="0.3"/>
  <pageSetup scale="64" orientation="portrait" r:id="rId1"/>
  <headerFooter>
    <oddHeader xml:space="preserve">&amp;RExhibit___(APA/SPA/ADH/MBR-1, Schedule 3 ECCR)
Page 5 of 7
</oddHeader>
  </headerFooter>
  <ignoredErrors>
    <ignoredError sqref="A9:E9 I9 K9 G9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4A7DF9-32C2-4426-BD2B-CE228721E7F4}">
  <dimension ref="A1:AW38"/>
  <sheetViews>
    <sheetView showGridLines="0" zoomScaleNormal="100" workbookViewId="0">
      <selection sqref="A1:K1"/>
    </sheetView>
  </sheetViews>
  <sheetFormatPr defaultColWidth="9" defaultRowHeight="15.75"/>
  <cols>
    <col min="1" max="1" width="8.125" style="172" bestFit="1" customWidth="1"/>
    <col min="2" max="2" width="2.75" style="172" customWidth="1"/>
    <col min="3" max="3" width="56" style="172" customWidth="1"/>
    <col min="4" max="4" width="2.375" style="172" customWidth="1"/>
    <col min="5" max="5" width="12" style="172" customWidth="1"/>
    <col min="6" max="6" width="2.375" style="172" customWidth="1"/>
    <col min="7" max="7" width="12" style="172" customWidth="1"/>
    <col min="8" max="8" width="2.375" style="172" customWidth="1"/>
    <col min="9" max="9" width="12" style="172" customWidth="1"/>
    <col min="10" max="10" width="2.375" style="172" customWidth="1"/>
    <col min="11" max="11" width="12" style="172" customWidth="1"/>
    <col min="12" max="12" width="3.375" style="175" customWidth="1"/>
    <col min="13" max="13" width="6" style="172" customWidth="1"/>
    <col min="14" max="14" width="12" style="172" customWidth="1"/>
    <col min="15" max="16384" width="9" style="172"/>
  </cols>
  <sheetData>
    <row r="1" spans="1:18" s="164" customFormat="1">
      <c r="A1" s="263" t="s">
        <v>0</v>
      </c>
      <c r="B1" s="263"/>
      <c r="C1" s="263"/>
      <c r="D1" s="263"/>
      <c r="E1" s="263"/>
      <c r="F1" s="263"/>
      <c r="G1" s="263"/>
      <c r="H1" s="263"/>
      <c r="I1" s="263"/>
      <c r="J1" s="263"/>
      <c r="K1" s="263"/>
      <c r="L1" s="163"/>
    </row>
    <row r="2" spans="1:18" s="164" customFormat="1">
      <c r="A2" s="165"/>
      <c r="B2" s="165"/>
      <c r="D2" s="165" t="s">
        <v>6</v>
      </c>
      <c r="E2" s="165"/>
      <c r="F2" s="165"/>
      <c r="L2" s="165"/>
    </row>
    <row r="3" spans="1:18" s="164" customFormat="1">
      <c r="A3" s="264" t="s">
        <v>104</v>
      </c>
      <c r="B3" s="264"/>
      <c r="C3" s="264"/>
      <c r="D3" s="264"/>
      <c r="E3" s="264"/>
      <c r="F3" s="264"/>
      <c r="G3" s="264"/>
      <c r="H3" s="264"/>
      <c r="I3" s="264"/>
      <c r="J3" s="264"/>
      <c r="K3" s="264"/>
      <c r="L3" s="166"/>
    </row>
    <row r="4" spans="1:18" s="164" customFormat="1">
      <c r="A4" s="264" t="s">
        <v>105</v>
      </c>
      <c r="B4" s="264"/>
      <c r="C4" s="264"/>
      <c r="D4" s="264"/>
      <c r="E4" s="264"/>
      <c r="F4" s="264"/>
      <c r="G4" s="264"/>
      <c r="H4" s="264"/>
      <c r="I4" s="264"/>
      <c r="J4" s="264"/>
      <c r="K4" s="264"/>
      <c r="L4" s="166"/>
    </row>
    <row r="5" spans="1:18" s="168" customFormat="1">
      <c r="A5" s="265" t="s">
        <v>98</v>
      </c>
      <c r="B5" s="265"/>
      <c r="C5" s="265"/>
      <c r="D5" s="265"/>
      <c r="E5" s="265"/>
      <c r="F5" s="265"/>
      <c r="G5" s="265"/>
      <c r="H5" s="265"/>
      <c r="I5" s="265"/>
      <c r="J5" s="265"/>
      <c r="K5" s="265"/>
      <c r="L5" s="167"/>
    </row>
    <row r="6" spans="1:18" s="171" customFormat="1">
      <c r="A6" s="266" t="s">
        <v>73</v>
      </c>
      <c r="B6" s="266"/>
      <c r="C6" s="266"/>
      <c r="D6" s="266"/>
      <c r="E6" s="266"/>
      <c r="F6" s="266"/>
      <c r="G6" s="266"/>
      <c r="H6" s="266"/>
      <c r="I6" s="266"/>
      <c r="J6" s="266"/>
      <c r="K6" s="266"/>
      <c r="L6" s="169"/>
      <c r="M6" s="170"/>
    </row>
    <row r="9" spans="1:18" s="164" customFormat="1">
      <c r="A9" s="165" t="s">
        <v>47</v>
      </c>
      <c r="B9" s="165"/>
      <c r="K9" s="165"/>
      <c r="L9" s="165"/>
      <c r="N9" s="172"/>
    </row>
    <row r="10" spans="1:18" s="164" customFormat="1">
      <c r="A10" s="173" t="s">
        <v>48</v>
      </c>
      <c r="B10" s="165"/>
      <c r="C10" s="173" t="s">
        <v>9</v>
      </c>
      <c r="D10" s="165"/>
      <c r="E10" s="173" t="s">
        <v>65</v>
      </c>
      <c r="F10" s="173"/>
      <c r="G10" s="173">
        <v>2023</v>
      </c>
      <c r="H10" s="173"/>
      <c r="I10" s="173">
        <v>2024</v>
      </c>
      <c r="J10" s="173"/>
      <c r="K10" s="173">
        <v>2025</v>
      </c>
      <c r="L10" s="165"/>
      <c r="N10" s="172"/>
    </row>
    <row r="11" spans="1:18" s="164" customFormat="1">
      <c r="A11" s="174" t="s">
        <v>11</v>
      </c>
      <c r="B11" s="165"/>
      <c r="C11" s="174" t="s">
        <v>12</v>
      </c>
      <c r="D11" s="172"/>
      <c r="E11" s="174" t="s">
        <v>13</v>
      </c>
      <c r="F11" s="174"/>
      <c r="G11" s="174" t="s">
        <v>31</v>
      </c>
      <c r="H11" s="174"/>
      <c r="I11" s="174" t="s">
        <v>32</v>
      </c>
      <c r="J11" s="174"/>
      <c r="K11" s="174" t="s">
        <v>33</v>
      </c>
      <c r="L11" s="174"/>
      <c r="N11" s="172"/>
    </row>
    <row r="12" spans="1:18">
      <c r="A12" s="175"/>
      <c r="C12" s="176"/>
    </row>
    <row r="13" spans="1:18">
      <c r="A13" s="175">
        <v>1</v>
      </c>
      <c r="C13" s="176" t="s">
        <v>106</v>
      </c>
      <c r="E13" s="177">
        <f>'APA_SPA_ADH_MBR-1, Sch 3, p7'!E27</f>
        <v>196311.34186255283</v>
      </c>
      <c r="G13" s="177">
        <f>'APA_SPA_ADH_MBR-1, Sch 3, p7'!G27</f>
        <v>241224.37577003904</v>
      </c>
      <c r="I13" s="177">
        <f>'APA_SPA_ADH_MBR-1, Sch 3, p7'!I27</f>
        <v>309406.90578846389</v>
      </c>
      <c r="K13" s="177">
        <f>'APA_SPA_ADH_MBR-1, Sch 3, p7'!K27</f>
        <v>408092.70331924525</v>
      </c>
      <c r="L13" s="178" t="s">
        <v>15</v>
      </c>
      <c r="M13" s="168"/>
      <c r="O13" s="168"/>
      <c r="R13" s="179"/>
    </row>
    <row r="14" spans="1:18">
      <c r="A14" s="175"/>
      <c r="C14" s="176"/>
      <c r="E14" s="177"/>
      <c r="G14" s="177"/>
      <c r="I14" s="177"/>
      <c r="K14" s="177"/>
      <c r="L14" s="180"/>
      <c r="O14" s="168"/>
    </row>
    <row r="15" spans="1:18">
      <c r="A15" s="175">
        <f>A13+1</f>
        <v>2</v>
      </c>
      <c r="C15" s="181" t="s">
        <v>16</v>
      </c>
      <c r="D15" s="182" t="s">
        <v>17</v>
      </c>
      <c r="E15" s="183">
        <v>7.6999999999999999E-2</v>
      </c>
      <c r="G15" s="183">
        <v>7.7100000000000002E-2</v>
      </c>
      <c r="I15" s="183">
        <v>7.7399999999999997E-2</v>
      </c>
      <c r="K15" s="183">
        <v>7.7700000000000005E-2</v>
      </c>
      <c r="L15" s="184" t="s">
        <v>18</v>
      </c>
      <c r="M15" s="168"/>
      <c r="O15" s="168"/>
    </row>
    <row r="16" spans="1:18">
      <c r="A16" s="175"/>
      <c r="C16" s="176"/>
      <c r="E16" s="168"/>
      <c r="G16" s="168"/>
      <c r="I16" s="168"/>
      <c r="K16" s="168"/>
      <c r="L16" s="185"/>
      <c r="M16" s="168"/>
      <c r="O16" s="168"/>
    </row>
    <row r="17" spans="1:18">
      <c r="A17" s="175">
        <f>A15+1</f>
        <v>3</v>
      </c>
      <c r="C17" s="186" t="s">
        <v>19</v>
      </c>
      <c r="E17" s="177">
        <f>E13*E15</f>
        <v>15115.973323416567</v>
      </c>
      <c r="G17" s="177">
        <f t="shared" ref="G17:K17" si="0">G13*G15</f>
        <v>18598.399371870011</v>
      </c>
      <c r="I17" s="177">
        <f t="shared" si="0"/>
        <v>23948.094508027105</v>
      </c>
      <c r="K17" s="177">
        <f t="shared" si="0"/>
        <v>31708.80304790536</v>
      </c>
      <c r="L17" s="187"/>
      <c r="M17" s="177"/>
      <c r="O17" s="168"/>
    </row>
    <row r="18" spans="1:18">
      <c r="A18" s="175"/>
      <c r="C18" s="176"/>
      <c r="E18" s="168"/>
      <c r="G18" s="168"/>
      <c r="I18" s="168"/>
      <c r="K18" s="168"/>
      <c r="L18" s="185"/>
      <c r="M18" s="168"/>
      <c r="O18" s="168"/>
    </row>
    <row r="19" spans="1:18">
      <c r="A19" s="175">
        <f>A17+1</f>
        <v>4</v>
      </c>
      <c r="C19" s="176" t="s">
        <v>107</v>
      </c>
      <c r="D19" s="182" t="s">
        <v>21</v>
      </c>
      <c r="E19" s="188">
        <f>'APA_SPA_ADH_MBR-1, Sch 3, p7'!E34</f>
        <v>-176451.09501223528</v>
      </c>
      <c r="G19" s="188">
        <f>'APA_SPA_ADH_MBR-1, Sch 3, p7'!G34</f>
        <v>-176279.96561417941</v>
      </c>
      <c r="I19" s="188">
        <f>'APA_SPA_ADH_MBR-1, Sch 3, p7'!I34</f>
        <v>-229113.60497749021</v>
      </c>
      <c r="K19" s="188">
        <f>'APA_SPA_ADH_MBR-1, Sch 3, p7'!K34</f>
        <v>-256207.49290777408</v>
      </c>
      <c r="L19" s="178" t="s">
        <v>15</v>
      </c>
      <c r="M19" s="189"/>
      <c r="O19" s="168"/>
    </row>
    <row r="20" spans="1:18">
      <c r="A20" s="175"/>
      <c r="C20" s="176"/>
      <c r="E20" s="168"/>
      <c r="G20" s="168"/>
      <c r="I20" s="168"/>
      <c r="K20" s="168"/>
      <c r="L20" s="185"/>
      <c r="M20" s="168"/>
      <c r="O20" s="168"/>
    </row>
    <row r="21" spans="1:18">
      <c r="A21" s="175">
        <f>A19+1</f>
        <v>5</v>
      </c>
      <c r="C21" s="176" t="s">
        <v>22</v>
      </c>
      <c r="E21" s="177">
        <f>E17-E19</f>
        <v>191567.06833565186</v>
      </c>
      <c r="G21" s="177">
        <f>G17-G19</f>
        <v>194878.36498604942</v>
      </c>
      <c r="I21" s="177">
        <f>I17-I19</f>
        <v>253061.69948551731</v>
      </c>
      <c r="K21" s="177">
        <f>K17-K19</f>
        <v>287916.29595567944</v>
      </c>
      <c r="L21" s="180"/>
      <c r="M21" s="177"/>
      <c r="O21" s="168"/>
    </row>
    <row r="22" spans="1:18">
      <c r="A22" s="175"/>
      <c r="C22" s="176"/>
      <c r="E22" s="168"/>
      <c r="F22" s="168"/>
      <c r="G22" s="168"/>
      <c r="H22" s="168"/>
      <c r="I22" s="168"/>
      <c r="J22" s="168"/>
      <c r="K22" s="168"/>
      <c r="L22" s="185"/>
      <c r="M22" s="168"/>
      <c r="O22" s="168"/>
    </row>
    <row r="23" spans="1:18">
      <c r="A23" s="175">
        <f>A21+1</f>
        <v>6</v>
      </c>
      <c r="C23" s="181" t="s">
        <v>23</v>
      </c>
      <c r="D23" s="182" t="s">
        <v>24</v>
      </c>
      <c r="E23" s="190">
        <v>0.7460567873962719</v>
      </c>
      <c r="F23" s="191"/>
      <c r="G23" s="190">
        <v>0.74601857787362102</v>
      </c>
      <c r="H23" s="191"/>
      <c r="I23" s="190">
        <v>0.74595826676662091</v>
      </c>
      <c r="J23" s="191"/>
      <c r="K23" s="190">
        <v>0.74593489137770519</v>
      </c>
      <c r="L23" s="178" t="s">
        <v>25</v>
      </c>
      <c r="M23" s="168"/>
      <c r="O23" s="168"/>
    </row>
    <row r="24" spans="1:18">
      <c r="A24" s="175"/>
      <c r="C24" s="176"/>
      <c r="E24" s="168"/>
      <c r="F24" s="168"/>
      <c r="G24" s="168"/>
      <c r="H24" s="168"/>
      <c r="I24" s="168"/>
      <c r="J24" s="168"/>
      <c r="K24" s="168"/>
      <c r="L24" s="185"/>
      <c r="M24" s="168"/>
      <c r="O24" s="168"/>
    </row>
    <row r="25" spans="1:18">
      <c r="A25" s="175">
        <f>A23+1</f>
        <v>7</v>
      </c>
      <c r="C25" s="236" t="s">
        <v>108</v>
      </c>
      <c r="E25" s="240">
        <f>E21/E23</f>
        <v>256772.77061471198</v>
      </c>
      <c r="F25" s="237"/>
      <c r="G25" s="240">
        <f>G21/G23</f>
        <v>261224.54690272166</v>
      </c>
      <c r="H25" s="237"/>
      <c r="I25" s="240">
        <f>I21/I23</f>
        <v>339243.77644130285</v>
      </c>
      <c r="J25" s="237"/>
      <c r="K25" s="240">
        <f>K21/K23</f>
        <v>385980.46462729765</v>
      </c>
      <c r="L25" s="194"/>
      <c r="O25" s="195"/>
      <c r="P25" s="195"/>
      <c r="Q25" s="195"/>
      <c r="R25" s="195"/>
    </row>
    <row r="26" spans="1:18">
      <c r="A26" s="175"/>
      <c r="C26" s="192"/>
      <c r="E26" s="235"/>
      <c r="F26" s="193"/>
      <c r="G26" s="235"/>
      <c r="H26" s="193"/>
      <c r="I26" s="235"/>
      <c r="J26" s="193"/>
      <c r="K26" s="235"/>
      <c r="L26" s="194"/>
      <c r="O26" s="195"/>
      <c r="P26" s="195"/>
      <c r="Q26" s="195"/>
      <c r="R26" s="195"/>
    </row>
    <row r="27" spans="1:18">
      <c r="A27" s="175">
        <f>A25+1</f>
        <v>8</v>
      </c>
      <c r="C27" s="236" t="s">
        <v>126</v>
      </c>
      <c r="E27" s="238">
        <v>196731.41832864174</v>
      </c>
      <c r="F27" s="239"/>
      <c r="G27" s="238">
        <v>196731.41832864174</v>
      </c>
      <c r="H27" s="193"/>
      <c r="I27" s="238">
        <v>196731.41832864174</v>
      </c>
      <c r="J27" s="193"/>
      <c r="K27" s="238">
        <v>196731.41832864174</v>
      </c>
      <c r="L27" s="178" t="s">
        <v>26</v>
      </c>
      <c r="O27" s="195"/>
      <c r="P27" s="195"/>
      <c r="Q27" s="195"/>
      <c r="R27" s="195"/>
    </row>
    <row r="28" spans="1:18">
      <c r="E28" s="196"/>
      <c r="F28" s="196"/>
      <c r="G28" s="196"/>
      <c r="H28" s="196"/>
      <c r="I28" s="196"/>
      <c r="J28" s="196"/>
      <c r="K28" s="196"/>
      <c r="L28" s="197"/>
    </row>
    <row r="29" spans="1:18" ht="16.5" thickBot="1">
      <c r="A29" s="175">
        <f>A27+1</f>
        <v>9</v>
      </c>
      <c r="C29" s="198" t="s">
        <v>128</v>
      </c>
      <c r="E29" s="201">
        <f>E25-E27</f>
        <v>60041.352286070236</v>
      </c>
      <c r="F29" s="200"/>
      <c r="G29" s="201">
        <f>G25-G27</f>
        <v>64493.128574079921</v>
      </c>
      <c r="H29" s="200"/>
      <c r="I29" s="201">
        <f>I25-I27</f>
        <v>142512.35811266111</v>
      </c>
      <c r="J29" s="200"/>
      <c r="K29" s="201">
        <f>K25-K27</f>
        <v>189249.04629865591</v>
      </c>
      <c r="L29" s="194"/>
      <c r="M29" s="202"/>
    </row>
    <row r="30" spans="1:18" ht="16.5" thickTop="1">
      <c r="E30" s="199"/>
      <c r="F30" s="199"/>
      <c r="G30" s="199"/>
      <c r="H30" s="199"/>
      <c r="I30" s="199"/>
      <c r="J30" s="199"/>
      <c r="K30" s="199"/>
      <c r="L30" s="203"/>
      <c r="M30" s="199"/>
    </row>
    <row r="31" spans="1:18" ht="16.5" thickBot="1">
      <c r="A31" s="175">
        <f>A29+1</f>
        <v>10</v>
      </c>
      <c r="C31" s="209" t="s">
        <v>142</v>
      </c>
      <c r="E31" s="199"/>
      <c r="F31" s="199"/>
      <c r="G31" s="258">
        <f>G29</f>
        <v>64493.128574079921</v>
      </c>
      <c r="H31" s="258"/>
      <c r="I31" s="258">
        <f>I29-G29</f>
        <v>78019.229538581189</v>
      </c>
      <c r="J31" s="258"/>
      <c r="K31" s="258">
        <f>K29-I29</f>
        <v>46736.688185994804</v>
      </c>
      <c r="L31" s="203"/>
      <c r="M31" s="199"/>
    </row>
    <row r="32" spans="1:18" ht="16.5" thickTop="1">
      <c r="E32" s="199"/>
      <c r="F32" s="199"/>
      <c r="G32" s="199"/>
      <c r="H32" s="199"/>
      <c r="I32" s="199"/>
      <c r="J32" s="199"/>
      <c r="K32" s="199"/>
      <c r="L32" s="203"/>
      <c r="M32" s="199"/>
    </row>
    <row r="33" spans="1:49">
      <c r="C33" s="204" t="s">
        <v>28</v>
      </c>
      <c r="E33" s="205"/>
      <c r="F33" s="205"/>
      <c r="G33" s="205"/>
      <c r="H33" s="205"/>
      <c r="I33" s="205"/>
      <c r="J33" s="205"/>
      <c r="K33" s="205"/>
    </row>
    <row r="35" spans="1:49" s="208" customFormat="1">
      <c r="A35" s="168"/>
      <c r="B35" s="168"/>
      <c r="C35" s="206" t="s">
        <v>124</v>
      </c>
      <c r="D35" s="168"/>
      <c r="E35" s="168"/>
      <c r="F35" s="207"/>
      <c r="G35" s="168"/>
      <c r="H35" s="168"/>
      <c r="I35" s="168"/>
      <c r="J35" s="168"/>
      <c r="K35" s="168"/>
      <c r="L35" s="185"/>
      <c r="M35" s="168"/>
      <c r="N35" s="172"/>
      <c r="O35" s="168"/>
      <c r="P35" s="168"/>
      <c r="Q35" s="168"/>
      <c r="R35" s="168"/>
      <c r="S35" s="168"/>
      <c r="T35" s="168"/>
      <c r="U35" s="168"/>
      <c r="V35" s="168"/>
      <c r="W35" s="168"/>
      <c r="X35" s="168"/>
      <c r="Y35" s="168"/>
      <c r="Z35" s="168"/>
      <c r="AA35" s="168"/>
      <c r="AB35" s="168"/>
      <c r="AC35" s="168"/>
      <c r="AD35" s="168"/>
      <c r="AE35" s="168"/>
      <c r="AF35" s="168"/>
      <c r="AG35" s="168"/>
      <c r="AH35" s="168"/>
      <c r="AI35" s="168"/>
      <c r="AJ35" s="168"/>
      <c r="AK35" s="168"/>
      <c r="AL35" s="168"/>
      <c r="AM35" s="168"/>
      <c r="AN35" s="168"/>
      <c r="AO35" s="168"/>
      <c r="AP35" s="168"/>
      <c r="AQ35" s="168"/>
      <c r="AR35" s="168"/>
      <c r="AS35" s="168"/>
      <c r="AT35" s="168"/>
      <c r="AU35" s="168"/>
      <c r="AV35" s="168"/>
      <c r="AW35" s="168"/>
    </row>
    <row r="36" spans="1:49" s="208" customFormat="1">
      <c r="A36" s="168"/>
      <c r="B36" s="168"/>
      <c r="C36" s="181" t="s">
        <v>109</v>
      </c>
      <c r="D36" s="168"/>
      <c r="E36" s="168"/>
      <c r="F36" s="207"/>
      <c r="G36" s="168"/>
      <c r="H36" s="168"/>
      <c r="I36" s="168"/>
      <c r="J36" s="168"/>
      <c r="K36" s="168"/>
      <c r="L36" s="185"/>
      <c r="M36" s="168"/>
      <c r="N36" s="172"/>
      <c r="O36" s="168"/>
      <c r="P36" s="168"/>
      <c r="Q36" s="168"/>
      <c r="R36" s="168"/>
      <c r="S36" s="168"/>
      <c r="T36" s="168"/>
      <c r="U36" s="168"/>
      <c r="V36" s="168"/>
      <c r="W36" s="168"/>
      <c r="X36" s="168"/>
      <c r="Y36" s="168"/>
      <c r="Z36" s="168"/>
      <c r="AA36" s="168"/>
      <c r="AB36" s="168"/>
      <c r="AC36" s="168"/>
      <c r="AD36" s="168"/>
      <c r="AE36" s="168"/>
      <c r="AF36" s="168"/>
      <c r="AG36" s="168"/>
      <c r="AH36" s="168"/>
      <c r="AI36" s="168"/>
      <c r="AJ36" s="168"/>
      <c r="AK36" s="168"/>
      <c r="AL36" s="168"/>
      <c r="AM36" s="168"/>
      <c r="AN36" s="168"/>
      <c r="AO36" s="168"/>
      <c r="AP36" s="168"/>
      <c r="AQ36" s="168"/>
      <c r="AR36" s="168"/>
      <c r="AS36" s="168"/>
      <c r="AT36" s="168"/>
      <c r="AU36" s="168"/>
      <c r="AV36" s="168"/>
      <c r="AW36" s="168"/>
    </row>
    <row r="37" spans="1:49" s="208" customFormat="1">
      <c r="A37" s="168"/>
      <c r="B37" s="168"/>
      <c r="C37" s="206" t="s">
        <v>93</v>
      </c>
      <c r="D37" s="168"/>
      <c r="E37" s="168"/>
      <c r="F37" s="207"/>
      <c r="G37" s="168"/>
      <c r="H37" s="168"/>
      <c r="I37" s="168"/>
      <c r="J37" s="168"/>
      <c r="K37" s="168"/>
      <c r="L37" s="185"/>
      <c r="M37" s="168"/>
      <c r="N37" s="172"/>
      <c r="O37" s="168"/>
      <c r="P37" s="168"/>
      <c r="Q37" s="168"/>
      <c r="R37" s="168"/>
      <c r="S37" s="168"/>
      <c r="T37" s="168"/>
      <c r="U37" s="168"/>
      <c r="V37" s="168"/>
      <c r="W37" s="168"/>
      <c r="X37" s="168"/>
      <c r="Y37" s="168"/>
      <c r="Z37" s="168"/>
      <c r="AA37" s="168"/>
      <c r="AB37" s="168"/>
      <c r="AC37" s="168"/>
      <c r="AD37" s="168"/>
      <c r="AE37" s="168"/>
      <c r="AF37" s="168"/>
      <c r="AG37" s="168"/>
      <c r="AH37" s="168"/>
      <c r="AI37" s="168"/>
      <c r="AJ37" s="168"/>
      <c r="AK37" s="168"/>
      <c r="AL37" s="168"/>
      <c r="AM37" s="168"/>
      <c r="AN37" s="168"/>
      <c r="AO37" s="168"/>
      <c r="AP37" s="168"/>
      <c r="AQ37" s="168"/>
      <c r="AR37" s="168"/>
      <c r="AS37" s="168"/>
      <c r="AT37" s="168"/>
      <c r="AU37" s="168"/>
      <c r="AV37" s="168"/>
      <c r="AW37" s="168"/>
    </row>
    <row r="38" spans="1:49" s="208" customFormat="1">
      <c r="A38" s="168"/>
      <c r="B38" s="168"/>
      <c r="C38" s="206" t="s">
        <v>127</v>
      </c>
      <c r="D38" s="168"/>
      <c r="E38" s="168"/>
      <c r="F38" s="207"/>
      <c r="G38" s="168"/>
      <c r="H38" s="168"/>
      <c r="I38" s="168"/>
      <c r="J38" s="168"/>
      <c r="K38" s="168"/>
      <c r="L38" s="185"/>
      <c r="M38" s="168"/>
      <c r="N38" s="172"/>
      <c r="O38" s="168"/>
      <c r="P38" s="168"/>
      <c r="Q38" s="168"/>
      <c r="R38" s="168"/>
      <c r="S38" s="168"/>
      <c r="T38" s="168"/>
      <c r="U38" s="168"/>
      <c r="V38" s="168"/>
      <c r="W38" s="168"/>
      <c r="X38" s="168"/>
      <c r="Y38" s="168"/>
      <c r="Z38" s="168"/>
      <c r="AA38" s="168"/>
      <c r="AB38" s="168"/>
      <c r="AC38" s="168"/>
      <c r="AD38" s="168"/>
      <c r="AE38" s="168"/>
      <c r="AF38" s="168"/>
      <c r="AG38" s="168"/>
      <c r="AH38" s="168"/>
      <c r="AI38" s="168"/>
      <c r="AJ38" s="168"/>
      <c r="AK38" s="168"/>
      <c r="AL38" s="168"/>
      <c r="AM38" s="168"/>
      <c r="AN38" s="168"/>
      <c r="AO38" s="168"/>
      <c r="AP38" s="168"/>
      <c r="AQ38" s="168"/>
      <c r="AR38" s="168"/>
      <c r="AS38" s="168"/>
      <c r="AT38" s="168"/>
      <c r="AU38" s="168"/>
      <c r="AV38" s="168"/>
      <c r="AW38" s="168"/>
    </row>
  </sheetData>
  <mergeCells count="5">
    <mergeCell ref="A1:K1"/>
    <mergeCell ref="A3:K3"/>
    <mergeCell ref="A4:K4"/>
    <mergeCell ref="A5:K5"/>
    <mergeCell ref="A6:K6"/>
  </mergeCells>
  <pageMargins left="0.7" right="0.7" top="0.75" bottom="0.75" header="0.3" footer="0.3"/>
  <pageSetup scale="63" orientation="portrait" r:id="rId1"/>
  <headerFooter>
    <oddHeader>&amp;RExhibit___(APA/SPA/ADH/MBR-1, Schedule 3 ECCR)
Page 6 of 7</oddHeader>
  </headerFooter>
  <colBreaks count="1" manualBreakCount="1">
    <brk id="12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55B68D-467A-40E0-99DF-FD5667A593EB}">
  <dimension ref="A1:R52"/>
  <sheetViews>
    <sheetView showGridLines="0" topLeftCell="A22" zoomScaleNormal="100" workbookViewId="0">
      <selection sqref="A1:K1"/>
    </sheetView>
  </sheetViews>
  <sheetFormatPr defaultColWidth="9" defaultRowHeight="15.75"/>
  <cols>
    <col min="1" max="1" width="8.125" style="172" bestFit="1" customWidth="1"/>
    <col min="2" max="2" width="2.375" style="172" customWidth="1"/>
    <col min="3" max="3" width="55.875" style="172" customWidth="1"/>
    <col min="4" max="4" width="2.375" style="172" customWidth="1"/>
    <col min="5" max="5" width="12" style="172" customWidth="1"/>
    <col min="6" max="6" width="2.375" style="172" customWidth="1"/>
    <col min="7" max="7" width="12" style="172" customWidth="1"/>
    <col min="8" max="8" width="2.375" style="172" customWidth="1"/>
    <col min="9" max="9" width="12" style="172" customWidth="1"/>
    <col min="10" max="10" width="2.375" style="172" customWidth="1"/>
    <col min="11" max="11" width="12" style="172" customWidth="1"/>
    <col min="12" max="12" width="9" style="172"/>
    <col min="13" max="13" width="12" style="172" customWidth="1"/>
    <col min="14" max="16384" width="9" style="172"/>
  </cols>
  <sheetData>
    <row r="1" spans="1:13" s="164" customFormat="1">
      <c r="A1" s="263" t="s">
        <v>0</v>
      </c>
      <c r="B1" s="263"/>
      <c r="C1" s="263"/>
      <c r="D1" s="263"/>
      <c r="E1" s="263"/>
      <c r="F1" s="263"/>
      <c r="G1" s="263"/>
      <c r="H1" s="263"/>
      <c r="I1" s="263"/>
      <c r="J1" s="263"/>
      <c r="K1" s="263"/>
    </row>
    <row r="2" spans="1:13" s="164" customFormat="1">
      <c r="A2" s="165"/>
      <c r="B2" s="165"/>
      <c r="D2" s="165" t="s">
        <v>6</v>
      </c>
      <c r="E2" s="165"/>
      <c r="F2" s="165"/>
    </row>
    <row r="3" spans="1:13" s="164" customFormat="1">
      <c r="A3" s="264" t="s">
        <v>105</v>
      </c>
      <c r="B3" s="264"/>
      <c r="C3" s="264"/>
      <c r="D3" s="264"/>
      <c r="E3" s="264"/>
      <c r="F3" s="264"/>
      <c r="G3" s="264"/>
      <c r="H3" s="264"/>
      <c r="I3" s="264"/>
      <c r="J3" s="264"/>
      <c r="K3" s="264"/>
      <c r="L3" s="166"/>
    </row>
    <row r="4" spans="1:13" s="168" customFormat="1">
      <c r="A4" s="265" t="s">
        <v>98</v>
      </c>
      <c r="B4" s="265"/>
      <c r="C4" s="265"/>
      <c r="D4" s="265"/>
      <c r="E4" s="265"/>
      <c r="F4" s="265"/>
      <c r="G4" s="265"/>
      <c r="H4" s="265"/>
      <c r="I4" s="265"/>
      <c r="J4" s="265"/>
      <c r="K4" s="265"/>
      <c r="L4" s="167"/>
    </row>
    <row r="5" spans="1:13" s="171" customFormat="1">
      <c r="A5" s="266" t="s">
        <v>73</v>
      </c>
      <c r="B5" s="266"/>
      <c r="C5" s="266"/>
      <c r="D5" s="266"/>
      <c r="E5" s="266"/>
      <c r="F5" s="266"/>
      <c r="G5" s="266"/>
      <c r="H5" s="266"/>
      <c r="I5" s="266"/>
      <c r="J5" s="266"/>
      <c r="K5" s="266"/>
      <c r="L5" s="170"/>
      <c r="M5" s="170"/>
    </row>
    <row r="8" spans="1:13" s="164" customFormat="1">
      <c r="A8" s="165" t="s">
        <v>47</v>
      </c>
      <c r="B8" s="165"/>
      <c r="K8" s="165"/>
    </row>
    <row r="9" spans="1:13" s="164" customFormat="1">
      <c r="A9" s="173" t="s">
        <v>48</v>
      </c>
      <c r="B9" s="165"/>
      <c r="C9" s="173" t="s">
        <v>9</v>
      </c>
      <c r="D9" s="165"/>
      <c r="E9" s="173" t="s">
        <v>65</v>
      </c>
      <c r="F9" s="165"/>
      <c r="G9" s="173">
        <v>2023</v>
      </c>
      <c r="H9" s="165"/>
      <c r="I9" s="173">
        <v>2024</v>
      </c>
      <c r="J9" s="165"/>
      <c r="K9" s="173">
        <v>2025</v>
      </c>
    </row>
    <row r="10" spans="1:13" s="164" customFormat="1">
      <c r="A10" s="174" t="s">
        <v>11</v>
      </c>
      <c r="B10" s="165"/>
      <c r="C10" s="174" t="s">
        <v>12</v>
      </c>
      <c r="D10" s="165"/>
      <c r="E10" s="174" t="s">
        <v>13</v>
      </c>
      <c r="F10" s="174"/>
      <c r="G10" s="174" t="s">
        <v>31</v>
      </c>
      <c r="H10" s="174"/>
      <c r="I10" s="174" t="s">
        <v>32</v>
      </c>
      <c r="J10" s="174"/>
      <c r="K10" s="174" t="s">
        <v>33</v>
      </c>
    </row>
    <row r="12" spans="1:13">
      <c r="A12" s="175">
        <v>1</v>
      </c>
      <c r="C12" s="209" t="s">
        <v>110</v>
      </c>
      <c r="E12" s="210"/>
      <c r="F12" s="210"/>
      <c r="G12" s="210">
        <v>282088.49991619302</v>
      </c>
      <c r="H12" s="210"/>
      <c r="I12" s="210">
        <f>G23</f>
        <v>365247.79863529955</v>
      </c>
      <c r="J12" s="210"/>
      <c r="K12" s="210">
        <f>I23</f>
        <v>465059.33968770655</v>
      </c>
    </row>
    <row r="13" spans="1:13">
      <c r="A13" s="175"/>
      <c r="C13" s="209"/>
      <c r="E13" s="210"/>
      <c r="F13" s="210"/>
      <c r="G13" s="210"/>
      <c r="H13" s="210"/>
      <c r="I13" s="210"/>
      <c r="J13" s="210"/>
      <c r="K13" s="210"/>
    </row>
    <row r="14" spans="1:13">
      <c r="A14" s="175">
        <v>2</v>
      </c>
      <c r="C14" s="209" t="s">
        <v>111</v>
      </c>
      <c r="E14" s="210">
        <v>324039.77796802513</v>
      </c>
      <c r="F14" s="210"/>
      <c r="G14" s="210">
        <v>320395.04581408284</v>
      </c>
      <c r="H14" s="210"/>
      <c r="I14" s="210">
        <v>408160.07972457266</v>
      </c>
      <c r="J14" s="210"/>
      <c r="K14" s="210">
        <v>510202.21521019354</v>
      </c>
    </row>
    <row r="15" spans="1:13">
      <c r="A15" s="175"/>
      <c r="E15" s="210"/>
      <c r="F15" s="210"/>
      <c r="G15" s="210"/>
      <c r="H15" s="210"/>
      <c r="I15" s="210"/>
      <c r="J15" s="210"/>
      <c r="K15" s="210"/>
    </row>
    <row r="16" spans="1:13">
      <c r="A16" s="175">
        <f>A14+1</f>
        <v>3</v>
      </c>
      <c r="C16" s="211" t="s">
        <v>112</v>
      </c>
      <c r="E16" s="212">
        <v>0</v>
      </c>
      <c r="F16" s="210"/>
      <c r="G16" s="210">
        <v>48155.419295000014</v>
      </c>
      <c r="H16" s="210"/>
      <c r="I16" s="210">
        <v>0</v>
      </c>
      <c r="J16" s="210"/>
      <c r="K16" s="210">
        <v>0</v>
      </c>
    </row>
    <row r="17" spans="1:18">
      <c r="A17" s="175">
        <f t="shared" ref="A17:A20" si="0">A16+1</f>
        <v>4</v>
      </c>
      <c r="C17" s="211" t="s">
        <v>113</v>
      </c>
      <c r="E17" s="213">
        <v>0</v>
      </c>
      <c r="F17" s="210"/>
      <c r="G17" s="214">
        <v>98103.15608691005</v>
      </c>
      <c r="H17" s="214"/>
      <c r="I17" s="215">
        <v>98103.15608691005</v>
      </c>
      <c r="J17" s="215"/>
      <c r="K17" s="215">
        <v>0</v>
      </c>
    </row>
    <row r="18" spans="1:18">
      <c r="A18" s="175">
        <f t="shared" si="0"/>
        <v>5</v>
      </c>
      <c r="C18" s="211" t="s">
        <v>114</v>
      </c>
      <c r="E18" s="216">
        <v>237235.74709497625</v>
      </c>
      <c r="F18" s="210"/>
      <c r="G18" s="214">
        <v>90977.171713066185</v>
      </c>
      <c r="H18" s="214"/>
      <c r="I18" s="214">
        <v>90977.171713066185</v>
      </c>
      <c r="J18" s="214"/>
      <c r="K18" s="214">
        <v>90977.171713066185</v>
      </c>
    </row>
    <row r="19" spans="1:18">
      <c r="A19" s="175">
        <f t="shared" si="0"/>
        <v>6</v>
      </c>
      <c r="C19" s="211" t="s">
        <v>115</v>
      </c>
      <c r="E19" s="216">
        <v>0</v>
      </c>
      <c r="F19" s="210"/>
      <c r="G19" s="214">
        <v>0</v>
      </c>
      <c r="H19" s="214"/>
      <c r="I19" s="214">
        <v>119268.21087218936</v>
      </c>
      <c r="J19" s="214"/>
      <c r="K19" s="214">
        <v>119268.21087218936</v>
      </c>
    </row>
    <row r="20" spans="1:18" ht="18">
      <c r="A20" s="175">
        <f t="shared" si="0"/>
        <v>7</v>
      </c>
      <c r="C20" s="211" t="s">
        <v>116</v>
      </c>
      <c r="E20" s="217">
        <v>0</v>
      </c>
      <c r="F20" s="210"/>
      <c r="G20" s="218">
        <v>0</v>
      </c>
      <c r="H20" s="214"/>
      <c r="I20" s="218">
        <v>0</v>
      </c>
      <c r="J20" s="214"/>
      <c r="K20" s="218">
        <v>134940.66425017637</v>
      </c>
    </row>
    <row r="21" spans="1:18">
      <c r="A21" s="175">
        <f>A20+1</f>
        <v>8</v>
      </c>
      <c r="C21" s="209" t="s">
        <v>117</v>
      </c>
      <c r="E21" s="210">
        <f>SUM(E18)</f>
        <v>237235.74709497625</v>
      </c>
      <c r="F21" s="210"/>
      <c r="G21" s="210">
        <f>SUM(G16,G17,G18)</f>
        <v>237235.74709497625</v>
      </c>
      <c r="H21" s="210"/>
      <c r="I21" s="210">
        <f>SUM(I17,I18,I19)</f>
        <v>308348.5386721656</v>
      </c>
      <c r="J21" s="210"/>
      <c r="K21" s="210">
        <f>SUM(K18,K19,K20)</f>
        <v>345186.04683543195</v>
      </c>
    </row>
    <row r="22" spans="1:18">
      <c r="A22" s="175"/>
      <c r="E22" s="210"/>
      <c r="F22" s="210"/>
      <c r="G22" s="210"/>
      <c r="H22" s="210"/>
      <c r="I22" s="210"/>
      <c r="J22" s="210"/>
      <c r="K22" s="210"/>
    </row>
    <row r="23" spans="1:18">
      <c r="A23" s="175">
        <f>A21+1</f>
        <v>9</v>
      </c>
      <c r="C23" s="209" t="s">
        <v>118</v>
      </c>
      <c r="E23" s="210">
        <v>305825.83260801493</v>
      </c>
      <c r="F23" s="210"/>
      <c r="G23" s="210">
        <f>G12+G14-G21</f>
        <v>365247.79863529955</v>
      </c>
      <c r="H23" s="210"/>
      <c r="I23" s="210">
        <f>I12+I14-I21</f>
        <v>465059.33968770655</v>
      </c>
      <c r="J23" s="210"/>
      <c r="K23" s="210">
        <f>K12+K14-K21</f>
        <v>630075.50806246814</v>
      </c>
    </row>
    <row r="24" spans="1:18">
      <c r="A24" s="175"/>
      <c r="E24" s="210"/>
      <c r="F24" s="210"/>
      <c r="G24" s="210"/>
      <c r="H24" s="210"/>
      <c r="I24" s="210"/>
      <c r="J24" s="210"/>
      <c r="K24" s="210"/>
    </row>
    <row r="25" spans="1:18">
      <c r="A25" s="175">
        <f>A23+1</f>
        <v>10</v>
      </c>
      <c r="C25" s="211" t="s">
        <v>119</v>
      </c>
      <c r="E25" s="210">
        <v>263405.09121293656</v>
      </c>
      <c r="F25" s="210"/>
      <c r="G25" s="210">
        <f>AVERAGE(G23,G12)</f>
        <v>323668.14927574631</v>
      </c>
      <c r="H25" s="210"/>
      <c r="I25" s="210">
        <f>AVERAGE(I23,I12)</f>
        <v>415153.56916150305</v>
      </c>
      <c r="J25" s="210"/>
      <c r="K25" s="210">
        <f>AVERAGE(K23,K12)</f>
        <v>547567.42387508741</v>
      </c>
    </row>
    <row r="26" spans="1:18">
      <c r="A26" s="175">
        <f>A25+1</f>
        <v>11</v>
      </c>
      <c r="C26" s="219" t="s">
        <v>3</v>
      </c>
      <c r="E26" s="220">
        <v>-67093.749350383732</v>
      </c>
      <c r="F26" s="221">
        <f>-F25*0.252955082742317</f>
        <v>0</v>
      </c>
      <c r="G26" s="220">
        <v>-82443.773505707286</v>
      </c>
      <c r="H26" s="210"/>
      <c r="I26" s="220">
        <v>-105746.66337303918</v>
      </c>
      <c r="J26" s="210"/>
      <c r="K26" s="220">
        <v>-139474.72055584216</v>
      </c>
      <c r="L26" s="222"/>
      <c r="O26" s="168"/>
    </row>
    <row r="27" spans="1:18" ht="16.5" thickBot="1">
      <c r="A27" s="175">
        <f>A26+1</f>
        <v>12</v>
      </c>
      <c r="C27" s="223" t="s">
        <v>106</v>
      </c>
      <c r="E27" s="224">
        <f>E25+E26</f>
        <v>196311.34186255283</v>
      </c>
      <c r="F27" s="177">
        <f>F25+F26</f>
        <v>0</v>
      </c>
      <c r="G27" s="224">
        <f>G25+G26</f>
        <v>241224.37577003904</v>
      </c>
      <c r="H27" s="210"/>
      <c r="I27" s="224">
        <f>I25+I26</f>
        <v>309406.90578846389</v>
      </c>
      <c r="J27" s="210"/>
      <c r="K27" s="224">
        <f>K25+K26</f>
        <v>408092.70331924525</v>
      </c>
      <c r="L27" s="177"/>
      <c r="O27" s="168"/>
      <c r="R27" s="179"/>
    </row>
    <row r="28" spans="1:18" ht="16.5" thickTop="1">
      <c r="A28" s="175"/>
      <c r="H28" s="210"/>
      <c r="J28" s="210"/>
    </row>
    <row r="29" spans="1:18">
      <c r="A29" s="175"/>
      <c r="C29" s="209" t="s">
        <v>120</v>
      </c>
      <c r="H29" s="210"/>
      <c r="J29" s="210"/>
    </row>
    <row r="30" spans="1:18">
      <c r="A30" s="175">
        <f>A27+1</f>
        <v>13</v>
      </c>
      <c r="C30" s="211" t="s">
        <v>121</v>
      </c>
      <c r="E30" s="225">
        <f>-E21</f>
        <v>-237235.74709497625</v>
      </c>
      <c r="G30" s="225">
        <f>-G21</f>
        <v>-237235.74709497625</v>
      </c>
      <c r="H30" s="226"/>
      <c r="I30" s="225">
        <f>-I21</f>
        <v>-308348.5386721656</v>
      </c>
      <c r="J30" s="210"/>
      <c r="K30" s="225">
        <f>-K21</f>
        <v>-345186.04683543195</v>
      </c>
      <c r="L30" s="226"/>
    </row>
    <row r="31" spans="1:18">
      <c r="A31" s="175">
        <f>A30+1</f>
        <v>14</v>
      </c>
      <c r="C31" s="211" t="s">
        <v>52</v>
      </c>
      <c r="E31" s="205">
        <f>E30</f>
        <v>-237235.74709497625</v>
      </c>
      <c r="G31" s="205">
        <f>G30</f>
        <v>-237235.74709497625</v>
      </c>
      <c r="H31" s="226"/>
      <c r="I31" s="205">
        <f>I30</f>
        <v>-308348.5386721656</v>
      </c>
      <c r="J31" s="210"/>
      <c r="K31" s="205">
        <f>K30</f>
        <v>-345186.04683543195</v>
      </c>
      <c r="L31" s="226"/>
    </row>
    <row r="32" spans="1:18">
      <c r="A32" s="175">
        <f>A31+1</f>
        <v>15</v>
      </c>
      <c r="C32" s="211" t="s">
        <v>70</v>
      </c>
      <c r="E32" s="226">
        <f>-E50</f>
        <v>47718.792289254598</v>
      </c>
      <c r="G32" s="226">
        <f>-G50</f>
        <v>47853.136863429303</v>
      </c>
      <c r="H32" s="226"/>
      <c r="I32" s="226">
        <f>-I50</f>
        <v>62203.12551731526</v>
      </c>
      <c r="J32" s="210"/>
      <c r="K32" s="226">
        <f>-K50</f>
        <v>69852.322709563188</v>
      </c>
      <c r="L32" s="226"/>
    </row>
    <row r="33" spans="1:13">
      <c r="A33" s="175">
        <f>A32+1</f>
        <v>16</v>
      </c>
      <c r="C33" s="211" t="s">
        <v>86</v>
      </c>
      <c r="E33" s="225">
        <f>-E42</f>
        <v>13065.859793486379</v>
      </c>
      <c r="G33" s="225">
        <f>-G42</f>
        <v>13102.644617367549</v>
      </c>
      <c r="H33" s="226"/>
      <c r="I33" s="225">
        <f>-I42</f>
        <v>17031.808177360133</v>
      </c>
      <c r="J33" s="210"/>
      <c r="K33" s="225">
        <f>-K42</f>
        <v>19126.231218094683</v>
      </c>
      <c r="L33" s="226"/>
    </row>
    <row r="34" spans="1:13" ht="16.5" thickBot="1">
      <c r="A34" s="175">
        <f t="shared" ref="A34" si="1">A33+1</f>
        <v>17</v>
      </c>
      <c r="C34" s="223" t="s">
        <v>120</v>
      </c>
      <c r="E34" s="227">
        <f>E31+E32+E33</f>
        <v>-176451.09501223528</v>
      </c>
      <c r="G34" s="227">
        <f>G31+G32+G33</f>
        <v>-176279.96561417941</v>
      </c>
      <c r="I34" s="227">
        <f>I31+I32+I33</f>
        <v>-229113.60497749021</v>
      </c>
      <c r="J34" s="210"/>
      <c r="K34" s="227">
        <f>K31+K32+K33</f>
        <v>-256207.49290777408</v>
      </c>
    </row>
    <row r="35" spans="1:13" ht="16.5" thickTop="1"/>
    <row r="36" spans="1:13">
      <c r="C36" s="209" t="s">
        <v>54</v>
      </c>
      <c r="G36" s="228"/>
      <c r="I36" s="228"/>
      <c r="K36" s="228"/>
      <c r="M36" s="228"/>
    </row>
    <row r="37" spans="1:13">
      <c r="A37" s="175">
        <f>A34+1</f>
        <v>18</v>
      </c>
      <c r="C37" s="211" t="s">
        <v>121</v>
      </c>
      <c r="E37" s="256">
        <f>E30</f>
        <v>-237235.74709497625</v>
      </c>
      <c r="F37" s="256"/>
      <c r="G37" s="256">
        <f>G30</f>
        <v>-237235.74709497625</v>
      </c>
      <c r="H37" s="256"/>
      <c r="I37" s="256">
        <f>I30</f>
        <v>-308348.5386721656</v>
      </c>
      <c r="J37" s="256"/>
      <c r="K37" s="256">
        <f>K30</f>
        <v>-345186.04683543195</v>
      </c>
    </row>
    <row r="38" spans="1:13">
      <c r="A38" s="175">
        <f>A37+1</f>
        <v>19</v>
      </c>
      <c r="C38" s="211" t="s">
        <v>55</v>
      </c>
      <c r="E38" s="226">
        <v>-3062.4569330558238</v>
      </c>
      <c r="G38" s="226">
        <v>-3738.9778244356053</v>
      </c>
      <c r="I38" s="226">
        <v>-4888.6291114577298</v>
      </c>
      <c r="K38" s="226">
        <v>-6570.2925234398481</v>
      </c>
    </row>
    <row r="39" spans="1:13">
      <c r="A39" s="175">
        <f>A38+1</f>
        <v>20</v>
      </c>
      <c r="C39" s="211" t="s">
        <v>57</v>
      </c>
      <c r="E39" s="225">
        <v>13065.859793486379</v>
      </c>
      <c r="G39" s="225">
        <v>13102.644617367549</v>
      </c>
      <c r="I39" s="225">
        <v>17031.808177360133</v>
      </c>
      <c r="K39" s="225">
        <v>19126.231218094683</v>
      </c>
    </row>
    <row r="40" spans="1:13">
      <c r="A40" s="175">
        <f>A39+1</f>
        <v>21</v>
      </c>
      <c r="C40" s="211" t="s">
        <v>66</v>
      </c>
      <c r="E40" s="205">
        <f>SUM(E37:E39)</f>
        <v>-227232.34423454572</v>
      </c>
      <c r="G40" s="205">
        <f>SUM(G37:G39)</f>
        <v>-227872.08030204431</v>
      </c>
      <c r="H40" s="226"/>
      <c r="I40" s="205">
        <f>SUM(I37:I39)</f>
        <v>-296205.35960626317</v>
      </c>
      <c r="J40" s="210"/>
      <c r="K40" s="205">
        <f>SUM(K37:K39)</f>
        <v>-332630.1081407771</v>
      </c>
    </row>
    <row r="41" spans="1:13">
      <c r="A41" s="175">
        <f>A40+1</f>
        <v>22</v>
      </c>
      <c r="C41" s="211" t="s">
        <v>58</v>
      </c>
      <c r="E41" s="229">
        <v>5.7500000000000002E-2</v>
      </c>
      <c r="G41" s="229">
        <v>5.7500000000000002E-2</v>
      </c>
      <c r="I41" s="229">
        <v>5.7500000000000002E-2</v>
      </c>
      <c r="K41" s="229">
        <v>5.7500000000000002E-2</v>
      </c>
    </row>
    <row r="42" spans="1:13" ht="16.5" thickBot="1">
      <c r="A42" s="175">
        <f t="shared" ref="A42" si="2">A41+1</f>
        <v>23</v>
      </c>
      <c r="C42" s="209" t="s">
        <v>122</v>
      </c>
      <c r="E42" s="230">
        <f>E40*E41</f>
        <v>-13065.859793486379</v>
      </c>
      <c r="G42" s="230">
        <f>G40*G41</f>
        <v>-13102.644617367549</v>
      </c>
      <c r="I42" s="230">
        <f>I40*I41</f>
        <v>-17031.808177360133</v>
      </c>
      <c r="K42" s="230">
        <f>K40*K41</f>
        <v>-19126.231218094683</v>
      </c>
    </row>
    <row r="43" spans="1:13" ht="16.5" thickTop="1"/>
    <row r="44" spans="1:13">
      <c r="C44" s="209" t="s">
        <v>62</v>
      </c>
    </row>
    <row r="45" spans="1:13">
      <c r="A45" s="175">
        <f>A42+1</f>
        <v>24</v>
      </c>
      <c r="C45" s="211" t="s">
        <v>121</v>
      </c>
      <c r="E45" s="226">
        <f>E30</f>
        <v>-237235.74709497625</v>
      </c>
      <c r="G45" s="226">
        <f>G30</f>
        <v>-237235.74709497625</v>
      </c>
      <c r="I45" s="226">
        <f>I30</f>
        <v>-308348.5386721656</v>
      </c>
      <c r="K45" s="226">
        <f>K30</f>
        <v>-345186.04683543195</v>
      </c>
    </row>
    <row r="46" spans="1:13">
      <c r="A46" s="175">
        <f>A45+1</f>
        <v>25</v>
      </c>
      <c r="C46" s="211" t="s">
        <v>55</v>
      </c>
      <c r="E46" s="226">
        <f>E38</f>
        <v>-3062.4569330558238</v>
      </c>
      <c r="G46" s="226">
        <f>G38</f>
        <v>-3738.9778244356053</v>
      </c>
      <c r="I46" s="226">
        <f>I38</f>
        <v>-4888.6291114577298</v>
      </c>
      <c r="K46" s="226">
        <f>K38</f>
        <v>-6570.2925234398481</v>
      </c>
    </row>
    <row r="47" spans="1:13">
      <c r="A47" s="175">
        <f>A46+1</f>
        <v>26</v>
      </c>
      <c r="C47" s="211" t="s">
        <v>57</v>
      </c>
      <c r="E47" s="225">
        <f>-E42</f>
        <v>13065.859793486379</v>
      </c>
      <c r="G47" s="225">
        <f>-G42</f>
        <v>13102.644617367549</v>
      </c>
      <c r="I47" s="225">
        <f>-I42</f>
        <v>17031.808177360133</v>
      </c>
      <c r="K47" s="225">
        <f>-K42</f>
        <v>19126.231218094683</v>
      </c>
    </row>
    <row r="48" spans="1:13">
      <c r="A48" s="175">
        <f>A47+1</f>
        <v>27</v>
      </c>
      <c r="C48" s="211" t="s">
        <v>67</v>
      </c>
      <c r="E48" s="205">
        <f>SUM(E45:E47)</f>
        <v>-227232.34423454572</v>
      </c>
      <c r="G48" s="205">
        <f>SUM(G45:G47)</f>
        <v>-227872.08030204431</v>
      </c>
      <c r="I48" s="205">
        <f>SUM(I45:I47)</f>
        <v>-296205.35960626317</v>
      </c>
      <c r="K48" s="205">
        <f>SUM(K45:K47)</f>
        <v>-332630.1081407771</v>
      </c>
    </row>
    <row r="49" spans="1:11">
      <c r="A49" s="175">
        <f t="shared" ref="A49:A50" si="3">A48+1</f>
        <v>28</v>
      </c>
      <c r="C49" s="211" t="s">
        <v>63</v>
      </c>
      <c r="E49" s="231">
        <v>0.21</v>
      </c>
      <c r="G49" s="231">
        <v>0.21</v>
      </c>
      <c r="I49" s="231">
        <v>0.21</v>
      </c>
      <c r="K49" s="231">
        <v>0.21</v>
      </c>
    </row>
    <row r="50" spans="1:11" ht="16.5" thickBot="1">
      <c r="A50" s="175">
        <f t="shared" si="3"/>
        <v>29</v>
      </c>
      <c r="C50" s="209" t="s">
        <v>123</v>
      </c>
      <c r="E50" s="230">
        <f>E48*E49</f>
        <v>-47718.792289254598</v>
      </c>
      <c r="G50" s="230">
        <f>G48*G49</f>
        <v>-47853.136863429303</v>
      </c>
      <c r="I50" s="230">
        <f>I48*I49</f>
        <v>-62203.12551731526</v>
      </c>
      <c r="K50" s="230">
        <f>K48*K49</f>
        <v>-69852.322709563188</v>
      </c>
    </row>
    <row r="51" spans="1:11" ht="16.5" thickTop="1"/>
    <row r="52" spans="1:11">
      <c r="C52" s="168" t="s">
        <v>28</v>
      </c>
    </row>
  </sheetData>
  <mergeCells count="4">
    <mergeCell ref="A1:K1"/>
    <mergeCell ref="A3:K3"/>
    <mergeCell ref="A4:K4"/>
    <mergeCell ref="A5:K5"/>
  </mergeCells>
  <pageMargins left="0.7" right="0.7" top="0.75" bottom="0.75" header="0.3" footer="0.3"/>
  <pageSetup scale="63" orientation="portrait" r:id="rId1"/>
  <headerFooter>
    <oddHeader>&amp;RExhibit___(APA/SPA/ADH/MBR-1, Schedule 3 ECCR)
Page 7 of 7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5</vt:i4>
      </vt:variant>
    </vt:vector>
  </HeadingPairs>
  <TitlesOfParts>
    <vt:vector size="12" baseType="lpstr">
      <vt:lpstr>APA_SPA_ADH_MBR-1, Sch 3, p1</vt:lpstr>
      <vt:lpstr>APA_SPA_ADH_MBR-1, Sch 3, p2</vt:lpstr>
      <vt:lpstr>APA_SPA_ADH_MBR-1, Sch 3, p3</vt:lpstr>
      <vt:lpstr>APA_SPA_ADH_MBR-1, Sch 3, p4</vt:lpstr>
      <vt:lpstr>APA_SPA_ADH_MBR-1, Sch 3, p5</vt:lpstr>
      <vt:lpstr>APA_SPA_ADH_MBR-1, Sch 3, p6</vt:lpstr>
      <vt:lpstr>APA_SPA_ADH_MBR-1, Sch 3, p7</vt:lpstr>
      <vt:lpstr>'APA_SPA_ADH_MBR-1, Sch 3, p1'!Print_Area</vt:lpstr>
      <vt:lpstr>'APA_SPA_ADH_MBR-1, Sch 3, p2'!Print_Area</vt:lpstr>
      <vt:lpstr>'APA_SPA_ADH_MBR-1, Sch 3, p4'!Print_Area</vt:lpstr>
      <vt:lpstr>'APA_SPA_ADH_MBR-1, Sch 3, p5'!Print_Area</vt:lpstr>
      <vt:lpstr>'APA_SPA_ADH_MBR-1, Sch 3, p6'!Print_Area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2013-06-26T13:36:40Z</dcterms:created>
  <dcterms:modified xsi:type="dcterms:W3CDTF">2022-06-21T14:09:46Z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