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1_{8D33FA86-50E3-471A-86F2-E695E0BC5027}" xr6:coauthVersionLast="36" xr6:coauthVersionMax="36" xr10:uidLastSave="{00000000-0000-0000-0000-000000000000}"/>
  <bookViews>
    <workbookView xWindow="0" yWindow="0" windowWidth="23040" windowHeight="8772" xr2:uid="{20A18ABA-6CE2-4DD4-8EC1-114A468AC42B}"/>
  </bookViews>
  <sheets>
    <sheet name="FOOTNOTE 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0" i="1" l="1"/>
  <c r="D27" i="1" l="1"/>
  <c r="A16" i="1" l="1"/>
  <c r="F16" i="1"/>
  <c r="A17" i="1"/>
  <c r="F17" i="1"/>
  <c r="A19" i="1"/>
  <c r="F19" i="1"/>
  <c r="A20" i="1"/>
  <c r="A21" i="1" s="1"/>
  <c r="A22" i="1" s="1"/>
  <c r="A24" i="1" s="1"/>
  <c r="A25" i="1" s="1"/>
  <c r="A26" i="1" s="1"/>
  <c r="A27" i="1" s="1"/>
  <c r="A29" i="1" s="1"/>
  <c r="A30" i="1" s="1"/>
  <c r="A31" i="1" s="1"/>
  <c r="A32" i="1" s="1"/>
  <c r="A33" i="1" s="1"/>
  <c r="A34" i="1" s="1"/>
  <c r="A35" i="1" s="1"/>
  <c r="F20" i="1"/>
  <c r="F21" i="1"/>
  <c r="F22" i="1"/>
  <c r="F24" i="1"/>
  <c r="F25" i="1"/>
  <c r="F26" i="1"/>
  <c r="F27" i="1" l="1"/>
  <c r="E27" i="1" s="1"/>
  <c r="E29" i="1" s="1"/>
  <c r="E31" i="1" s="1"/>
  <c r="E33" i="1" s="1"/>
  <c r="E35" i="1" s="1"/>
</calcChain>
</file>

<file path=xl/sharedStrings.xml><?xml version="1.0" encoding="utf-8"?>
<sst xmlns="http://schemas.openxmlformats.org/spreadsheetml/2006/main" count="38" uniqueCount="37">
  <si>
    <t xml:space="preserve"> </t>
  </si>
  <si>
    <t>*</t>
  </si>
  <si>
    <t>Cash Working Capital Adjustment</t>
  </si>
  <si>
    <t>Per Books Cash Working Capital</t>
  </si>
  <si>
    <t xml:space="preserve">Cash Working Capital </t>
  </si>
  <si>
    <t>Adjustment for Sales Tax Collection</t>
  </si>
  <si>
    <t>Cash Working Capital (Before Adjustments)</t>
  </si>
  <si>
    <t>Total Cash Operating Expenses</t>
  </si>
  <si>
    <t>Interest Exp.- Long Term Debt</t>
  </si>
  <si>
    <t>State</t>
  </si>
  <si>
    <t>Federal</t>
  </si>
  <si>
    <t>Current Income Taxes:</t>
  </si>
  <si>
    <t>Taxes Other Than Income Taxes</t>
  </si>
  <si>
    <t>Other Operating and Maintenance Expenses</t>
  </si>
  <si>
    <t>Purchases-Non-Affiliated *</t>
  </si>
  <si>
    <t>Purchases-Affiliated *</t>
  </si>
  <si>
    <t>Purchased Power:</t>
  </si>
  <si>
    <t>Nuclear Decommissioning</t>
  </si>
  <si>
    <t>Fuels Other Than Nuclear</t>
  </si>
  <si>
    <t>Cash Operating Expenses:</t>
  </si>
  <si>
    <t>Operating Revenues</t>
  </si>
  <si>
    <t>Days</t>
  </si>
  <si>
    <t>Amount</t>
  </si>
  <si>
    <t>Description</t>
  </si>
  <si>
    <t xml:space="preserve">Line No. </t>
  </si>
  <si>
    <t>Dollar</t>
  </si>
  <si>
    <t>(Lead)</t>
  </si>
  <si>
    <t>Lag/</t>
  </si>
  <si>
    <t>(AMOUNTS IN THOUSANDS)</t>
  </si>
  <si>
    <t>CALCULATION OF CASH WORKING CAPITAL</t>
  </si>
  <si>
    <t>GEORGIA POWER COMPANY</t>
  </si>
  <si>
    <t>Note:  Details may not add to totals due to rounding.</t>
  </si>
  <si>
    <t>Average Daily Cash Operating Expenses (Total/365)</t>
  </si>
  <si>
    <t>(FOOTNOTE P)</t>
  </si>
  <si>
    <t>Net Lead Days</t>
  </si>
  <si>
    <t>FOR THE TWELVE MONTHS ENDED DECEMBER 31, 2018</t>
  </si>
  <si>
    <t>These amounts include combined credits representing power sales which are credited to retail revenue for regulatory reporting purposes in the amount of $109,168.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</si>
</sst>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164" formatCode="#,##0.0_);\(#,##0.0\)"/>
    <numFmt numFmtId="165" formatCode="0.00000_)"/>
  </numFmts>
  <fonts count="6" x14ac:knownFonts="1">
    <font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i/>
      <sz val="12"/>
      <name val="Times New Roman"/>
      <family val="1"/>
    </font>
    <font>
      <u/>
      <sz val="12"/>
      <name val="Times New Roman"/>
      <family val="1"/>
    </font>
    <font>
      <b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37" fontId="2" fillId="0" borderId="0" xfId="0" applyNumberFormat="1" applyFont="1" applyBorder="1"/>
    <xf numFmtId="37" fontId="2" fillId="0" borderId="0" xfId="0" applyNumberFormat="1" applyFont="1" applyBorder="1" applyAlignment="1">
      <alignment horizontal="center"/>
    </xf>
    <xf numFmtId="37" fontId="2" fillId="0" borderId="0" xfId="1" applyNumberFormat="1" applyFont="1" applyFill="1" applyBorder="1" applyProtection="1"/>
    <xf numFmtId="37" fontId="2" fillId="0" borderId="0" xfId="1" quotePrefix="1" applyNumberFormat="1" applyFont="1" applyFill="1" applyBorder="1" applyAlignment="1" applyProtection="1">
      <alignment horizontal="left"/>
    </xf>
    <xf numFmtId="42" fontId="2" fillId="0" borderId="1" xfId="1" applyNumberFormat="1" applyFont="1" applyFill="1" applyBorder="1" applyProtection="1"/>
    <xf numFmtId="41" fontId="2" fillId="0" borderId="2" xfId="1" applyNumberFormat="1" applyFont="1" applyFill="1" applyBorder="1" applyProtection="1"/>
    <xf numFmtId="42" fontId="2" fillId="0" borderId="0" xfId="1" applyNumberFormat="1" applyFont="1" applyFill="1" applyBorder="1" applyProtection="1"/>
    <xf numFmtId="42" fontId="2" fillId="0" borderId="2" xfId="1" applyNumberFormat="1" applyFont="1" applyFill="1" applyBorder="1" applyProtection="1"/>
    <xf numFmtId="164" fontId="2" fillId="0" borderId="0" xfId="1" applyNumberFormat="1" applyFont="1" applyFill="1" applyBorder="1" applyProtection="1"/>
    <xf numFmtId="41" fontId="2" fillId="0" borderId="1" xfId="1" applyNumberFormat="1" applyFont="1" applyFill="1" applyBorder="1" applyProtection="1"/>
    <xf numFmtId="164" fontId="2" fillId="0" borderId="1" xfId="1" applyNumberFormat="1" applyFont="1" applyFill="1" applyBorder="1" applyProtection="1"/>
    <xf numFmtId="37" fontId="3" fillId="0" borderId="0" xfId="1" applyNumberFormat="1" applyFont="1" applyFill="1" applyBorder="1" applyAlignment="1" applyProtection="1">
      <alignment horizontal="left"/>
    </xf>
    <xf numFmtId="164" fontId="2" fillId="0" borderId="2" xfId="1" applyNumberFormat="1" applyFont="1" applyFill="1" applyBorder="1" applyProtection="1"/>
    <xf numFmtId="41" fontId="2" fillId="0" borderId="0" xfId="1" applyNumberFormat="1" applyFont="1" applyFill="1" applyBorder="1" applyProtection="1"/>
    <xf numFmtId="37" fontId="2" fillId="0" borderId="0" xfId="1" quotePrefix="1" applyNumberFormat="1" applyFont="1" applyFill="1" applyBorder="1" applyAlignment="1" applyProtection="1">
      <alignment horizontal="left" indent="2"/>
    </xf>
    <xf numFmtId="37" fontId="2" fillId="0" borderId="0" xfId="1" applyNumberFormat="1" applyFont="1" applyFill="1" applyBorder="1" applyAlignment="1" applyProtection="1">
      <alignment horizontal="left" indent="2"/>
    </xf>
    <xf numFmtId="37" fontId="2" fillId="0" borderId="0" xfId="1" applyNumberFormat="1" applyFont="1" applyFill="1" applyBorder="1" applyAlignment="1" applyProtection="1">
      <alignment horizontal="left"/>
    </xf>
    <xf numFmtId="37" fontId="4" fillId="0" borderId="0" xfId="1" applyNumberFormat="1" applyFont="1" applyFill="1" applyBorder="1" applyAlignment="1" applyProtection="1">
      <alignment horizontal="center"/>
    </xf>
    <xf numFmtId="37" fontId="4" fillId="0" borderId="0" xfId="0" applyNumberFormat="1" applyFont="1" applyBorder="1" applyAlignment="1">
      <alignment horizontal="center"/>
    </xf>
    <xf numFmtId="37" fontId="2" fillId="0" borderId="0" xfId="1" applyNumberFormat="1" applyFont="1" applyFill="1" applyBorder="1" applyAlignment="1" applyProtection="1">
      <alignment horizontal="center"/>
    </xf>
    <xf numFmtId="37" fontId="5" fillId="0" borderId="0" xfId="1" applyNumberFormat="1" applyFont="1" applyFill="1" applyAlignment="1" applyProtection="1"/>
    <xf numFmtId="37" fontId="5" fillId="0" borderId="0" xfId="1" applyNumberFormat="1" applyFont="1" applyFill="1" applyAlignment="1" applyProtection="1">
      <alignment horizontal="center"/>
    </xf>
    <xf numFmtId="165" fontId="2" fillId="0" borderId="0" xfId="1" applyNumberFormat="1" applyFont="1"/>
    <xf numFmtId="6" fontId="2" fillId="0" borderId="0" xfId="1" applyNumberFormat="1" applyFont="1" applyFill="1" applyBorder="1" applyProtection="1"/>
    <xf numFmtId="6" fontId="2" fillId="0" borderId="1" xfId="1" applyNumberFormat="1" applyFont="1" applyFill="1" applyBorder="1" applyProtection="1"/>
    <xf numFmtId="37" fontId="5" fillId="0" borderId="0" xfId="1" applyNumberFormat="1" applyFont="1" applyFill="1" applyAlignment="1" applyProtection="1">
      <alignment horizontal="center"/>
    </xf>
    <xf numFmtId="37" fontId="2" fillId="0" borderId="0" xfId="1" applyNumberFormat="1" applyFont="1" applyFill="1" applyBorder="1" applyAlignment="1" applyProtection="1">
      <alignment horizontal="left" wrapText="1"/>
    </xf>
    <xf numFmtId="37" fontId="4" fillId="0" borderId="0" xfId="1" applyNumberFormat="1" applyFont="1" applyFill="1" applyBorder="1" applyAlignment="1" applyProtection="1">
      <alignment horizontal="center"/>
    </xf>
    <xf numFmtId="37" fontId="2" fillId="0" borderId="0" xfId="1" applyNumberFormat="1" applyFont="1" applyFill="1" applyBorder="1" applyAlignment="1" applyProtection="1">
      <alignment horizontal="left"/>
    </xf>
  </cellXfs>
  <cellStyles count="2">
    <cellStyle name="_x0013_" xfId="1" xr:uid="{359343DC-D94C-4E0D-BC20-B6B21FA4F4D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FF38E-7C53-49CC-A93B-E852329DBDE7}">
  <sheetPr>
    <pageSetUpPr fitToPage="1"/>
  </sheetPr>
  <dimension ref="A1:J41"/>
  <sheetViews>
    <sheetView tabSelected="1" zoomScaleNormal="100" workbookViewId="0">
      <selection sqref="A1:F1"/>
    </sheetView>
  </sheetViews>
  <sheetFormatPr defaultColWidth="8.1796875" defaultRowHeight="15.6" x14ac:dyDescent="0.3"/>
  <cols>
    <col min="1" max="1" width="7.81640625" style="2" bestFit="1" customWidth="1"/>
    <col min="2" max="2" width="1.453125" style="1" customWidth="1"/>
    <col min="3" max="3" width="32" style="1" customWidth="1"/>
    <col min="4" max="6" width="13.54296875" style="1" customWidth="1"/>
    <col min="7" max="11" width="8.1796875" style="1"/>
    <col min="12" max="13" width="10" style="1" bestFit="1" customWidth="1"/>
    <col min="14" max="16384" width="8.1796875" style="1"/>
  </cols>
  <sheetData>
    <row r="1" spans="1:10" x14ac:dyDescent="0.3">
      <c r="A1" s="26" t="s">
        <v>30</v>
      </c>
      <c r="B1" s="26"/>
      <c r="C1" s="26"/>
      <c r="D1" s="26"/>
      <c r="E1" s="26"/>
      <c r="F1" s="26"/>
      <c r="G1" s="21"/>
      <c r="H1" s="21"/>
      <c r="I1" s="21"/>
      <c r="J1" s="21"/>
    </row>
    <row r="2" spans="1:10" x14ac:dyDescent="0.3">
      <c r="A2" s="21"/>
      <c r="C2" s="21"/>
      <c r="D2" s="21"/>
      <c r="E2" s="21"/>
      <c r="F2" s="21"/>
      <c r="G2" s="22"/>
      <c r="H2" s="22"/>
      <c r="I2" s="22"/>
      <c r="J2" s="22"/>
    </row>
    <row r="3" spans="1:10" x14ac:dyDescent="0.3">
      <c r="A3" s="26" t="s">
        <v>29</v>
      </c>
      <c r="B3" s="26"/>
      <c r="C3" s="26"/>
      <c r="D3" s="26"/>
      <c r="E3" s="26"/>
      <c r="F3" s="26"/>
      <c r="G3" s="21"/>
      <c r="H3" s="21"/>
      <c r="I3" s="21"/>
      <c r="J3" s="21"/>
    </row>
    <row r="4" spans="1:10" x14ac:dyDescent="0.3">
      <c r="A4" s="26" t="s">
        <v>35</v>
      </c>
      <c r="B4" s="26"/>
      <c r="C4" s="26"/>
      <c r="D4" s="26"/>
      <c r="E4" s="26"/>
      <c r="F4" s="26"/>
      <c r="G4" s="21"/>
      <c r="H4" s="21"/>
      <c r="I4" s="21"/>
      <c r="J4" s="21"/>
    </row>
    <row r="5" spans="1:10" x14ac:dyDescent="0.3">
      <c r="A5" s="26" t="s">
        <v>33</v>
      </c>
      <c r="B5" s="26"/>
      <c r="C5" s="26"/>
      <c r="D5" s="26"/>
      <c r="E5" s="26"/>
      <c r="F5" s="26"/>
      <c r="G5" s="21"/>
      <c r="H5" s="21"/>
      <c r="I5" s="21"/>
      <c r="J5" s="21"/>
    </row>
    <row r="6" spans="1:10" x14ac:dyDescent="0.3">
      <c r="A6" s="26" t="s">
        <v>28</v>
      </c>
      <c r="B6" s="26"/>
      <c r="C6" s="26"/>
      <c r="D6" s="26"/>
      <c r="E6" s="26"/>
      <c r="F6" s="26"/>
      <c r="G6" s="21"/>
      <c r="H6" s="21"/>
      <c r="I6" s="21"/>
      <c r="J6" s="21"/>
    </row>
    <row r="7" spans="1:10" x14ac:dyDescent="0.3">
      <c r="B7" s="22"/>
      <c r="C7" s="22"/>
      <c r="D7" s="22"/>
      <c r="E7" s="22"/>
      <c r="F7" s="22"/>
      <c r="G7" s="21"/>
      <c r="H7" s="21"/>
      <c r="I7" s="21"/>
      <c r="J7" s="21"/>
    </row>
    <row r="8" spans="1:10" x14ac:dyDescent="0.3">
      <c r="B8" s="3"/>
      <c r="C8" s="3"/>
      <c r="D8" s="3"/>
      <c r="E8" s="20" t="s">
        <v>27</v>
      </c>
      <c r="F8" s="3"/>
    </row>
    <row r="9" spans="1:10" x14ac:dyDescent="0.3">
      <c r="B9" s="3"/>
      <c r="C9" s="3"/>
      <c r="D9" s="3"/>
      <c r="E9" s="20" t="s">
        <v>26</v>
      </c>
      <c r="F9" s="20" t="s">
        <v>25</v>
      </c>
    </row>
    <row r="10" spans="1:10" x14ac:dyDescent="0.3">
      <c r="A10" s="19" t="s">
        <v>24</v>
      </c>
      <c r="B10" s="28" t="s">
        <v>23</v>
      </c>
      <c r="C10" s="28"/>
      <c r="D10" s="18" t="s">
        <v>22</v>
      </c>
      <c r="E10" s="18" t="s">
        <v>21</v>
      </c>
      <c r="F10" s="18" t="s">
        <v>21</v>
      </c>
    </row>
    <row r="11" spans="1:10" s="2" customFormat="1" x14ac:dyDescent="0.3">
      <c r="A11" s="2">
        <v>-1</v>
      </c>
      <c r="C11" s="2">
        <v>-2</v>
      </c>
      <c r="D11" s="2">
        <v>-3</v>
      </c>
      <c r="E11" s="2">
        <v>-4</v>
      </c>
      <c r="F11" s="2">
        <v>-5</v>
      </c>
    </row>
    <row r="14" spans="1:10" x14ac:dyDescent="0.3">
      <c r="A14" s="2">
        <v>1</v>
      </c>
      <c r="B14" s="29" t="s">
        <v>20</v>
      </c>
      <c r="C14" s="29"/>
      <c r="D14" s="3"/>
      <c r="E14" s="9">
        <v>38.14</v>
      </c>
      <c r="F14" s="3"/>
    </row>
    <row r="15" spans="1:10" x14ac:dyDescent="0.3">
      <c r="B15" s="4" t="s">
        <v>19</v>
      </c>
      <c r="C15" s="4"/>
      <c r="D15" s="3"/>
      <c r="E15" s="3"/>
      <c r="F15" s="3"/>
    </row>
    <row r="16" spans="1:10" x14ac:dyDescent="0.3">
      <c r="A16" s="2">
        <f>A14+1</f>
        <v>2</v>
      </c>
      <c r="B16" s="15" t="s">
        <v>18</v>
      </c>
      <c r="C16" s="15"/>
      <c r="D16" s="24">
        <v>1559965.5566300002</v>
      </c>
      <c r="E16" s="9">
        <v>-17.295626837879599</v>
      </c>
      <c r="F16" s="7">
        <f>E16*D16</f>
        <v>-26980582.14741762</v>
      </c>
    </row>
    <row r="17" spans="1:6" x14ac:dyDescent="0.3">
      <c r="A17" s="2">
        <f>A16+1</f>
        <v>3</v>
      </c>
      <c r="B17" s="15" t="s">
        <v>17</v>
      </c>
      <c r="C17" s="15"/>
      <c r="D17" s="14">
        <v>5355.9959999999992</v>
      </c>
      <c r="E17" s="9">
        <v>-258</v>
      </c>
      <c r="F17" s="14">
        <f>E17*D17</f>
        <v>-1381846.9679999999</v>
      </c>
    </row>
    <row r="18" spans="1:6" x14ac:dyDescent="0.3">
      <c r="B18" s="4" t="s">
        <v>16</v>
      </c>
      <c r="C18" s="4"/>
      <c r="D18" s="14"/>
      <c r="E18" s="3"/>
      <c r="F18" s="14"/>
    </row>
    <row r="19" spans="1:6" x14ac:dyDescent="0.3">
      <c r="A19" s="2">
        <f>A17+1</f>
        <v>4</v>
      </c>
      <c r="B19" s="15" t="s">
        <v>15</v>
      </c>
      <c r="C19" s="15"/>
      <c r="D19" s="14">
        <v>679431.00922930567</v>
      </c>
      <c r="E19" s="9">
        <v>-27.728432598341801</v>
      </c>
      <c r="F19" s="14">
        <f>E19*D19</f>
        <v>-18839556.944638148</v>
      </c>
    </row>
    <row r="20" spans="1:6" x14ac:dyDescent="0.3">
      <c r="A20" s="2">
        <f>A19+1</f>
        <v>5</v>
      </c>
      <c r="B20" s="15" t="s">
        <v>14</v>
      </c>
      <c r="C20" s="15"/>
      <c r="D20" s="14">
        <v>353017.08828229737</v>
      </c>
      <c r="E20" s="9">
        <v>-28.572817505907601</v>
      </c>
      <c r="F20" s="14">
        <f>E20*D20</f>
        <v>-10086692.839956956</v>
      </c>
    </row>
    <row r="21" spans="1:6" x14ac:dyDescent="0.3">
      <c r="A21" s="2">
        <f>A20+1</f>
        <v>6</v>
      </c>
      <c r="B21" s="4" t="s">
        <v>13</v>
      </c>
      <c r="C21" s="16"/>
      <c r="D21" s="14">
        <v>1646948.0110143742</v>
      </c>
      <c r="E21" s="9">
        <v>-30.3306520719403</v>
      </c>
      <c r="F21" s="14">
        <f>E21*D21</f>
        <v>-49953007.102651082</v>
      </c>
    </row>
    <row r="22" spans="1:6" x14ac:dyDescent="0.3">
      <c r="A22" s="2">
        <f>A21+1</f>
        <v>7</v>
      </c>
      <c r="B22" s="17" t="s">
        <v>12</v>
      </c>
      <c r="C22" s="16"/>
      <c r="D22" s="14">
        <v>429724.31696425937</v>
      </c>
      <c r="E22" s="9">
        <v>-136.67530708077601</v>
      </c>
      <c r="F22" s="14">
        <f>E22*D22</f>
        <v>-58732702.981166869</v>
      </c>
    </row>
    <row r="23" spans="1:6" x14ac:dyDescent="0.3">
      <c r="B23" s="4" t="s">
        <v>11</v>
      </c>
      <c r="C23" s="4"/>
      <c r="D23" s="14"/>
      <c r="E23" s="9"/>
      <c r="F23" s="14"/>
    </row>
    <row r="24" spans="1:6" x14ac:dyDescent="0.3">
      <c r="A24" s="2">
        <f>A22+1</f>
        <v>8</v>
      </c>
      <c r="B24" s="16" t="s">
        <v>10</v>
      </c>
      <c r="C24" s="16"/>
      <c r="D24" s="14">
        <v>452298.41336960118</v>
      </c>
      <c r="E24" s="9">
        <v>-37.5</v>
      </c>
      <c r="F24" s="14">
        <f>E24*D24</f>
        <v>-16961190.501360044</v>
      </c>
    </row>
    <row r="25" spans="1:6" x14ac:dyDescent="0.3">
      <c r="A25" s="2">
        <f>A24+1</f>
        <v>9</v>
      </c>
      <c r="B25" s="15" t="s">
        <v>9</v>
      </c>
      <c r="C25" s="15"/>
      <c r="D25" s="14">
        <v>-188139.58387174059</v>
      </c>
      <c r="E25" s="9">
        <v>-37.5</v>
      </c>
      <c r="F25" s="14">
        <f>E25*D25</f>
        <v>7055234.3951902715</v>
      </c>
    </row>
    <row r="26" spans="1:6" x14ac:dyDescent="0.3">
      <c r="A26" s="2">
        <f>A25+1</f>
        <v>10</v>
      </c>
      <c r="B26" s="3" t="s">
        <v>8</v>
      </c>
      <c r="C26" s="3"/>
      <c r="D26" s="6">
        <v>322607.30251580814</v>
      </c>
      <c r="E26" s="13">
        <v>-82.023272951314098</v>
      </c>
      <c r="F26" s="6">
        <f>E26*D26</f>
        <v>-26461306.830341291</v>
      </c>
    </row>
    <row r="27" spans="1:6" ht="16.8" thickBot="1" x14ac:dyDescent="0.4">
      <c r="A27" s="2">
        <f>A26+1</f>
        <v>11</v>
      </c>
      <c r="B27" s="12" t="s">
        <v>7</v>
      </c>
      <c r="C27" s="12"/>
      <c r="D27" s="25">
        <f>SUM(D16:D26)</f>
        <v>5261208.1101339059</v>
      </c>
      <c r="E27" s="11">
        <f>F27/D27</f>
        <v>-38.459161410209219</v>
      </c>
      <c r="F27" s="10">
        <f>SUM(F16:F26)</f>
        <v>-202341651.9203417</v>
      </c>
    </row>
    <row r="28" spans="1:6" ht="16.2" thickTop="1" x14ac:dyDescent="0.3"/>
    <row r="29" spans="1:6" x14ac:dyDescent="0.3">
      <c r="A29" s="2">
        <f>A27+1</f>
        <v>12</v>
      </c>
      <c r="B29" s="3" t="s">
        <v>34</v>
      </c>
      <c r="C29" s="3"/>
      <c r="D29" s="3"/>
      <c r="E29" s="9">
        <f>E14+E27</f>
        <v>-0.31916141020921884</v>
      </c>
      <c r="F29" s="3"/>
    </row>
    <row r="30" spans="1:6" x14ac:dyDescent="0.3">
      <c r="A30" s="2">
        <f t="shared" ref="A30:A35" si="0">A29+1</f>
        <v>13</v>
      </c>
      <c r="B30" s="4" t="s">
        <v>32</v>
      </c>
      <c r="C30" s="4"/>
      <c r="D30" s="3"/>
      <c r="E30" s="8">
        <f>D27/365</f>
        <v>14414.268794887414</v>
      </c>
      <c r="F30" s="3"/>
    </row>
    <row r="31" spans="1:6" x14ac:dyDescent="0.3">
      <c r="A31" s="2">
        <f t="shared" si="0"/>
        <v>14</v>
      </c>
      <c r="B31" s="3" t="s">
        <v>6</v>
      </c>
      <c r="C31" s="3"/>
      <c r="D31" s="3"/>
      <c r="E31" s="7">
        <f>E30*E29</f>
        <v>-4600.478355711004</v>
      </c>
      <c r="F31" s="3"/>
    </row>
    <row r="32" spans="1:6" x14ac:dyDescent="0.3">
      <c r="A32" s="2">
        <f t="shared" si="0"/>
        <v>15</v>
      </c>
      <c r="B32" s="3" t="s">
        <v>5</v>
      </c>
      <c r="C32" s="3"/>
      <c r="D32" s="3"/>
      <c r="E32" s="6">
        <v>-5794.3797805772601</v>
      </c>
      <c r="F32" s="3"/>
    </row>
    <row r="33" spans="1:6" x14ac:dyDescent="0.3">
      <c r="A33" s="2">
        <f t="shared" si="0"/>
        <v>16</v>
      </c>
      <c r="B33" s="3" t="s">
        <v>4</v>
      </c>
      <c r="C33" s="3"/>
      <c r="D33" s="3"/>
      <c r="E33" s="7">
        <f>E31+E32</f>
        <v>-10394.858136288265</v>
      </c>
      <c r="F33" s="3"/>
    </row>
    <row r="34" spans="1:6" x14ac:dyDescent="0.3">
      <c r="A34" s="2">
        <f t="shared" si="0"/>
        <v>17</v>
      </c>
      <c r="B34" s="3" t="s">
        <v>3</v>
      </c>
      <c r="C34" s="3"/>
      <c r="D34" s="3"/>
      <c r="E34" s="6">
        <v>-10259.929166312879</v>
      </c>
      <c r="F34" s="3"/>
    </row>
    <row r="35" spans="1:6" ht="16.2" thickBot="1" x14ac:dyDescent="0.35">
      <c r="A35" s="2">
        <f t="shared" si="0"/>
        <v>18</v>
      </c>
      <c r="B35" s="3" t="s">
        <v>2</v>
      </c>
      <c r="C35" s="3"/>
      <c r="D35" s="3"/>
      <c r="E35" s="5">
        <f>E33-E34</f>
        <v>-134.92896997538628</v>
      </c>
      <c r="F35" s="3"/>
    </row>
    <row r="36" spans="1:6" ht="16.2" thickTop="1" x14ac:dyDescent="0.3">
      <c r="B36" s="3"/>
      <c r="C36" s="3"/>
      <c r="D36" s="3"/>
      <c r="E36" s="3"/>
      <c r="F36" s="3"/>
    </row>
    <row r="37" spans="1:6" x14ac:dyDescent="0.3">
      <c r="B37" s="3"/>
      <c r="C37" s="23" t="s">
        <v>31</v>
      </c>
      <c r="D37" s="3"/>
      <c r="E37" s="3"/>
      <c r="F37" s="3"/>
    </row>
    <row r="38" spans="1:6" x14ac:dyDescent="0.3">
      <c r="B38" s="3"/>
      <c r="C38" s="3"/>
      <c r="D38" s="3"/>
      <c r="E38" s="3"/>
      <c r="F38" s="3"/>
    </row>
    <row r="39" spans="1:6" x14ac:dyDescent="0.3">
      <c r="B39" s="4" t="s">
        <v>1</v>
      </c>
      <c r="C39" s="27" t="s">
        <v>36</v>
      </c>
      <c r="D39" s="27"/>
      <c r="E39" s="27"/>
      <c r="F39" s="27"/>
    </row>
    <row r="40" spans="1:6" x14ac:dyDescent="0.3">
      <c r="C40" s="27"/>
      <c r="D40" s="27"/>
      <c r="E40" s="27"/>
      <c r="F40" s="27"/>
    </row>
    <row r="41" spans="1:6" x14ac:dyDescent="0.3">
      <c r="B41" s="3" t="s">
        <v>0</v>
      </c>
      <c r="C41" s="3"/>
      <c r="D41" s="3"/>
      <c r="E41" s="3"/>
      <c r="F41" s="3"/>
    </row>
  </sheetData>
  <mergeCells count="8">
    <mergeCell ref="A3:F3"/>
    <mergeCell ref="A1:F1"/>
    <mergeCell ref="C39:F40"/>
    <mergeCell ref="B10:C10"/>
    <mergeCell ref="A6:F6"/>
    <mergeCell ref="A5:F5"/>
    <mergeCell ref="A4:F4"/>
    <mergeCell ref="B14:C14"/>
  </mergeCells>
  <pageMargins left="0.7" right="0.7" top="0.75" bottom="0.75" header="0.3" footer="0.3"/>
  <pageSetup scale="92" orientation="portrait" r:id="rId1"/>
  <headerFooter>
    <oddHeader>&amp;R&amp;"Times New Roman,Regular"Exhibit___(DPP/SPA/MBR-2)
Page 7 of 36</oddHeader>
  </headerFooter>
  <ignoredErrors>
    <ignoredError sqref="E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FOOTNOTE 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2019-06-25T17:15:19Z</dcterms:created>
  <dcterms:modified xsi:type="dcterms:W3CDTF">2019-06-25T17:15:29Z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