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filterPrivacy="1" codeName="ThisWorkbook" defaultThemeVersion="124226"/>
  <xr:revisionPtr revIDLastSave="0" documentId="13_ncr:1_{676FCFB6-423D-4B89-84BD-032586FBAD26}" xr6:coauthVersionLast="36" xr6:coauthVersionMax="36" xr10:uidLastSave="{00000000-0000-0000-0000-000000000000}"/>
  <bookViews>
    <workbookView xWindow="32760" yWindow="32760" windowWidth="28800" windowHeight="14028" xr2:uid="{00000000-000D-0000-FFFF-FFFF00000000}"/>
  </bookViews>
  <sheets>
    <sheet name="DPP-SPA-MBR-6, Sch 2 WP 1" sheetId="2" r:id="rId1"/>
    <sheet name="DPP-SPA-MBR-6, Sch 2 WP 2" sheetId="3" r:id="rId2"/>
  </sheets>
  <definedNames>
    <definedName name="Page_1" localSheetId="1">#REF!</definedName>
    <definedName name="Page_1">#REF!</definedName>
    <definedName name="Page_2" localSheetId="1">#REF!</definedName>
    <definedName name="Page_2">#REF!</definedName>
    <definedName name="Page_3" localSheetId="1">#REF!</definedName>
    <definedName name="Page_3">#REF!</definedName>
    <definedName name="Page_4" localSheetId="1">#REF!</definedName>
    <definedName name="Page_4">#REF!</definedName>
    <definedName name="_xlnm.Print_Area" localSheetId="0">'DPP-SPA-MBR-6, Sch 2 WP 1'!$A$1:$E$42</definedName>
    <definedName name="_xlnm.Print_Area" localSheetId="1">'DPP-SPA-MBR-6, Sch 2 WP 2'!$A$1:$E$46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37" i="3" l="1"/>
  <c r="E31" i="3"/>
  <c r="E23" i="3"/>
  <c r="E16" i="3"/>
  <c r="A13" i="3"/>
  <c r="A14" i="3" s="1"/>
  <c r="A15" i="3" s="1"/>
  <c r="A16" i="3" s="1"/>
  <c r="A19" i="3" s="1"/>
  <c r="A20" i="3" s="1"/>
  <c r="A21" i="3" s="1"/>
  <c r="A22" i="3" s="1"/>
  <c r="A23" i="3" s="1"/>
  <c r="A26" i="3" s="1"/>
  <c r="A27" i="3" s="1"/>
  <c r="A28" i="3" s="1"/>
  <c r="A29" i="3" s="1"/>
  <c r="A30" i="3" s="1"/>
  <c r="A31" i="3" s="1"/>
  <c r="A34" i="3" s="1"/>
  <c r="A35" i="3" s="1"/>
  <c r="A36" i="3" s="1"/>
  <c r="A37" i="3" s="1"/>
  <c r="A39" i="3" s="1"/>
  <c r="A41" i="3" s="1"/>
  <c r="A43" i="3" s="1"/>
  <c r="E39" i="3" l="1"/>
  <c r="E43" i="3" s="1"/>
  <c r="E22" i="2"/>
  <c r="A32" i="2"/>
  <c r="A34" i="2" s="1"/>
  <c r="A36" i="2" s="1"/>
  <c r="A38" i="2" s="1"/>
  <c r="E14" i="2"/>
  <c r="E34" i="2" s="1"/>
  <c r="E38" i="2" s="1"/>
  <c r="E28" i="2"/>
  <c r="A12" i="2"/>
  <c r="A13" i="2" s="1"/>
  <c r="A14" i="2" s="1"/>
  <c r="A17" i="2" s="1"/>
  <c r="A18" i="2" s="1"/>
  <c r="A19" i="2" s="1"/>
  <c r="A20" i="2" s="1"/>
  <c r="A21" i="2" s="1"/>
  <c r="A22" i="2" s="1"/>
  <c r="A25" i="2" s="1"/>
  <c r="A26" i="2" s="1"/>
  <c r="A27" i="2" s="1"/>
  <c r="A28" i="2" s="1"/>
</calcChain>
</file>

<file path=xl/sharedStrings.xml><?xml version="1.0" encoding="utf-8"?>
<sst xmlns="http://schemas.openxmlformats.org/spreadsheetml/2006/main" count="73" uniqueCount="55">
  <si>
    <t>GEORGIA POWER COMPANY</t>
  </si>
  <si>
    <t>(1)</t>
  </si>
  <si>
    <t>(2)</t>
  </si>
  <si>
    <t>(3)</t>
  </si>
  <si>
    <t>Total Electric Plant-in Service</t>
  </si>
  <si>
    <t>Operating Reserves</t>
  </si>
  <si>
    <t xml:space="preserve"> </t>
  </si>
  <si>
    <t>Total Accumulated Provision for Depreciation</t>
  </si>
  <si>
    <t>Total Accumulated Deferred Income Taxes</t>
  </si>
  <si>
    <t>Production</t>
  </si>
  <si>
    <t>Intangible</t>
  </si>
  <si>
    <t>Transmission</t>
  </si>
  <si>
    <t>Sales of Electricity</t>
  </si>
  <si>
    <t>Total O&amp;M</t>
  </si>
  <si>
    <t>Total Return</t>
  </si>
  <si>
    <t>Administrative and General</t>
  </si>
  <si>
    <t>Income Taxes</t>
  </si>
  <si>
    <t>General</t>
  </si>
  <si>
    <t>Other Rate Base</t>
  </si>
  <si>
    <t>Fuel and Materials &amp; Supplies Inventory</t>
  </si>
  <si>
    <t>Total Other Rate Base</t>
  </si>
  <si>
    <t>Accumulated Deferred Income Taxes</t>
  </si>
  <si>
    <t>(AMOUNTS IN THOUSANDS)</t>
  </si>
  <si>
    <t>Line</t>
  </si>
  <si>
    <t>No.</t>
  </si>
  <si>
    <t>Description</t>
  </si>
  <si>
    <t>Amount</t>
  </si>
  <si>
    <t>FOR THE THIRTEEN MONTHS ENDING JULY 31, 2020</t>
  </si>
  <si>
    <t>Asset Retirement Obligation</t>
  </si>
  <si>
    <t>Other Operating Revenues</t>
  </si>
  <si>
    <t>Generation - Fixed</t>
  </si>
  <si>
    <t>Generation - Fuel &amp; Variable O&amp;M</t>
  </si>
  <si>
    <t>Operating Expenses:</t>
  </si>
  <si>
    <t>Operating Revenues:</t>
  </si>
  <si>
    <t>Total Operating Revenues</t>
  </si>
  <si>
    <t>Affiliated Purchased Power - Non-Fuel</t>
  </si>
  <si>
    <t>Amortization of Investment Tax Credits</t>
  </si>
  <si>
    <t>Operating Income (pre-tax)</t>
  </si>
  <si>
    <t>Electric Plant-in-Service:</t>
  </si>
  <si>
    <t>Accumulated Provision for Depreciation:</t>
  </si>
  <si>
    <t>Prepaid Pension Asset</t>
  </si>
  <si>
    <t>Minimum Bank Balances and Prepayments</t>
  </si>
  <si>
    <t>Prepaid (190)</t>
  </si>
  <si>
    <t>Other Property (282)</t>
  </si>
  <si>
    <t>Other (283)</t>
  </si>
  <si>
    <t>Total Rate Base</t>
  </si>
  <si>
    <t>Subtotal Rate Base</t>
  </si>
  <si>
    <t>Note:  Details may not add to totals due to rounding.</t>
  </si>
  <si>
    <t>Depreciation:</t>
  </si>
  <si>
    <t>Total Depreciation</t>
  </si>
  <si>
    <t>Taxes Other Than Income Taxes</t>
  </si>
  <si>
    <t>Cash Working Capital</t>
  </si>
  <si>
    <t>FOR THE TWELVE MONTH PERIOD ENDING JULY 31, 2020</t>
  </si>
  <si>
    <t>WHOLESALE SPECIFIC ASSIGNMENTS - TOTAL RETURN</t>
  </si>
  <si>
    <t>WHOLESALE SPECIFIC ASSIGNMENTS - TOTAL RATE 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</si>
</sst>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</numFmts>
  <fonts count="6">
    <font>
      <sz val="12"/>
      <name val="Arial"/>
    </font>
    <font>
      <sz val="12"/>
      <name val="Times New Roman"/>
      <family val="1"/>
    </font>
    <font>
      <b/>
      <u/>
      <sz val="12"/>
      <name val="Times New Roman"/>
      <family val="1"/>
    </font>
    <font>
      <sz val="12"/>
      <name val="Arial"/>
      <family val="2"/>
    </font>
    <font>
      <sz val="12"/>
      <name val="TimesNewRomanPS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1">
    <xf numFmtId="0" fontId="0" fillId="0" borderId="0" xfId="0"/>
    <xf numFmtId="0" fontId="1" fillId="0" borderId="0" xfId="0" applyFont="1" applyProtection="1"/>
    <xf numFmtId="0" fontId="2" fillId="0" borderId="0" xfId="0" applyFont="1" applyAlignment="1" applyProtection="1">
      <alignment horizontal="centerContinuous"/>
    </xf>
    <xf numFmtId="0" fontId="1" fillId="0" borderId="0" xfId="0" applyFont="1" applyAlignment="1" applyProtection="1">
      <alignment horizontal="centerContinuous"/>
    </xf>
    <xf numFmtId="0" fontId="1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5" fontId="1" fillId="0" borderId="0" xfId="0" applyNumberFormat="1" applyFont="1" applyProtection="1"/>
    <xf numFmtId="5" fontId="1" fillId="0" borderId="0" xfId="0" applyNumberFormat="1" applyFont="1" applyBorder="1" applyProtection="1"/>
    <xf numFmtId="41" fontId="1" fillId="0" borderId="0" xfId="0" applyNumberFormat="1" applyFont="1" applyProtection="1"/>
    <xf numFmtId="41" fontId="1" fillId="0" borderId="0" xfId="0" applyNumberFormat="1" applyFont="1" applyBorder="1" applyProtection="1"/>
    <xf numFmtId="0" fontId="1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left" indent="1"/>
    </xf>
    <xf numFmtId="42" fontId="1" fillId="0" borderId="2" xfId="0" applyNumberFormat="1" applyFont="1" applyBorder="1" applyProtection="1"/>
    <xf numFmtId="42" fontId="1" fillId="0" borderId="3" xfId="0" applyNumberFormat="1" applyFont="1" applyBorder="1" applyProtection="1"/>
    <xf numFmtId="42" fontId="1" fillId="0" borderId="4" xfId="0" applyNumberFormat="1" applyFont="1" applyBorder="1" applyProtection="1"/>
    <xf numFmtId="42" fontId="1" fillId="0" borderId="0" xfId="0" applyNumberFormat="1" applyFont="1" applyBorder="1" applyProtection="1"/>
    <xf numFmtId="42" fontId="1" fillId="0" borderId="5" xfId="0" applyNumberFormat="1" applyFont="1" applyBorder="1" applyProtection="1"/>
    <xf numFmtId="41" fontId="1" fillId="0" borderId="6" xfId="0" applyNumberFormat="1" applyFont="1" applyBorder="1" applyProtection="1"/>
    <xf numFmtId="0" fontId="1" fillId="0" borderId="0" xfId="0" applyFont="1" applyBorder="1" applyProtection="1"/>
    <xf numFmtId="42" fontId="1" fillId="0" borderId="0" xfId="0" applyNumberFormat="1" applyFont="1" applyProtection="1"/>
    <xf numFmtId="42" fontId="1" fillId="0" borderId="6" xfId="0" applyNumberFormat="1" applyFont="1" applyBorder="1" applyProtection="1"/>
    <xf numFmtId="0" fontId="3" fillId="0" borderId="0" xfId="0" applyFont="1"/>
    <xf numFmtId="41" fontId="3" fillId="0" borderId="0" xfId="0" applyNumberFormat="1" applyFont="1"/>
    <xf numFmtId="42" fontId="1" fillId="0" borderId="5" xfId="0" applyNumberFormat="1" applyFont="1" applyFill="1" applyBorder="1" applyProtection="1"/>
    <xf numFmtId="37" fontId="1" fillId="0" borderId="0" xfId="1" quotePrefix="1" applyNumberFormat="1" applyFont="1" applyFill="1" applyAlignment="1" applyProtection="1">
      <alignment horizontal="left"/>
    </xf>
    <xf numFmtId="0" fontId="5" fillId="0" borderId="0" xfId="0" applyFont="1" applyFill="1" applyAlignment="1" applyProtection="1">
      <alignment horizontal="center"/>
    </xf>
    <xf numFmtId="0" fontId="5" fillId="0" borderId="0" xfId="0" applyFont="1" applyFill="1" applyProtection="1"/>
    <xf numFmtId="0" fontId="5" fillId="0" borderId="0" xfId="0" applyFont="1" applyFill="1" applyAlignment="1" applyProtection="1">
      <alignment horizontal="left" indent="1"/>
    </xf>
    <xf numFmtId="41" fontId="5" fillId="0" borderId="0" xfId="0" applyNumberFormat="1" applyFont="1" applyFill="1" applyProtection="1"/>
    <xf numFmtId="0" fontId="2" fillId="0" borderId="0" xfId="0" applyFont="1" applyAlignment="1" applyProtection="1">
      <alignment horizontal="center"/>
    </xf>
    <xf numFmtId="0" fontId="2" fillId="0" borderId="0" xfId="0" applyFont="1" applyFill="1" applyAlignment="1" applyProtection="1">
      <alignment horizontal="center"/>
    </xf>
  </cellXfs>
  <cellStyles count="2">
    <cellStyle name="_x0013_" xfId="1" xr:uid="{00000000-0005-0000-0000-000000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autoPageBreaks="0"/>
  </sheetPr>
  <dimension ref="A1:E58"/>
  <sheetViews>
    <sheetView showGridLines="0" tabSelected="1" zoomScale="85" zoomScaleNormal="85" zoomScaleSheetLayoutView="85" workbookViewId="0">
      <selection sqref="A1:E1"/>
    </sheetView>
  </sheetViews>
  <sheetFormatPr defaultColWidth="11.453125" defaultRowHeight="15"/>
  <cols>
    <col min="1" max="1" width="6.81640625" style="21" customWidth="1"/>
    <col min="2" max="2" width="2.81640625" style="21" customWidth="1"/>
    <col min="3" max="3" width="40.81640625" style="21" customWidth="1"/>
    <col min="4" max="4" width="2.81640625" style="21" customWidth="1"/>
    <col min="5" max="5" width="11.453125" style="21" customWidth="1"/>
    <col min="6" max="6" width="4.81640625" style="21" customWidth="1"/>
    <col min="7" max="16384" width="11.453125" style="21"/>
  </cols>
  <sheetData>
    <row r="1" spans="1:5" ht="15.6">
      <c r="A1" s="29" t="s">
        <v>0</v>
      </c>
      <c r="B1" s="29"/>
      <c r="C1" s="29"/>
      <c r="D1" s="29"/>
      <c r="E1" s="29"/>
    </row>
    <row r="2" spans="1:5" ht="15.6">
      <c r="A2" s="2"/>
      <c r="B2" s="3"/>
      <c r="C2" s="3"/>
      <c r="D2" s="3"/>
      <c r="E2" s="3"/>
    </row>
    <row r="3" spans="1:5" ht="15.6">
      <c r="A3" s="30" t="s">
        <v>53</v>
      </c>
      <c r="B3" s="30"/>
      <c r="C3" s="30"/>
      <c r="D3" s="30"/>
      <c r="E3" s="30"/>
    </row>
    <row r="4" spans="1:5" ht="15.6">
      <c r="A4" s="29" t="s">
        <v>52</v>
      </c>
      <c r="B4" s="29"/>
      <c r="C4" s="29"/>
      <c r="D4" s="29"/>
      <c r="E4" s="29"/>
    </row>
    <row r="5" spans="1:5" ht="15.6">
      <c r="A5" s="29" t="s">
        <v>22</v>
      </c>
      <c r="B5" s="29"/>
      <c r="C5" s="29"/>
      <c r="D5" s="29"/>
      <c r="E5" s="29"/>
    </row>
    <row r="6" spans="1:5" ht="15.6">
      <c r="A6" s="2"/>
      <c r="B6" s="3"/>
      <c r="C6" s="3"/>
      <c r="D6" s="3"/>
      <c r="E6" s="3"/>
    </row>
    <row r="7" spans="1:5" ht="15.6">
      <c r="A7" s="4" t="s">
        <v>23</v>
      </c>
      <c r="B7" s="1"/>
      <c r="C7" s="1"/>
      <c r="D7" s="1"/>
      <c r="E7" s="1"/>
    </row>
    <row r="8" spans="1:5" ht="15.6">
      <c r="A8" s="5" t="s">
        <v>24</v>
      </c>
      <c r="B8" s="1"/>
      <c r="C8" s="5" t="s">
        <v>25</v>
      </c>
      <c r="D8" s="1"/>
      <c r="E8" s="5" t="s">
        <v>26</v>
      </c>
    </row>
    <row r="9" spans="1:5" ht="15.6">
      <c r="A9" s="4" t="s">
        <v>1</v>
      </c>
      <c r="B9" s="1"/>
      <c r="C9" s="4" t="s">
        <v>2</v>
      </c>
      <c r="D9" s="1"/>
      <c r="E9" s="4" t="s">
        <v>3</v>
      </c>
    </row>
    <row r="10" spans="1:5" ht="15.6">
      <c r="A10" s="1"/>
      <c r="B10" s="1"/>
      <c r="C10" s="1"/>
      <c r="D10" s="1"/>
      <c r="E10" s="4"/>
    </row>
    <row r="11" spans="1:5" ht="15.6">
      <c r="A11" s="4"/>
      <c r="B11" s="1"/>
      <c r="C11" s="1" t="s">
        <v>33</v>
      </c>
      <c r="D11" s="1"/>
      <c r="E11" s="1"/>
    </row>
    <row r="12" spans="1:5" ht="15.6">
      <c r="A12" s="4">
        <f>1</f>
        <v>1</v>
      </c>
      <c r="B12" s="1"/>
      <c r="C12" s="11" t="s">
        <v>12</v>
      </c>
      <c r="D12" s="1"/>
      <c r="E12" s="15">
        <v>88035.999301899996</v>
      </c>
    </row>
    <row r="13" spans="1:5" ht="15.6">
      <c r="A13" s="4">
        <f>A12+1</f>
        <v>2</v>
      </c>
      <c r="B13" s="1"/>
      <c r="C13" s="11" t="s">
        <v>29</v>
      </c>
      <c r="D13" s="1"/>
      <c r="E13" s="17">
        <v>29084.981499154637</v>
      </c>
    </row>
    <row r="14" spans="1:5" ht="15.6">
      <c r="A14" s="4">
        <f>A13+1</f>
        <v>3</v>
      </c>
      <c r="B14" s="1"/>
      <c r="C14" s="1" t="s">
        <v>34</v>
      </c>
      <c r="D14" s="1"/>
      <c r="E14" s="14">
        <f>E12+E13</f>
        <v>117120.98080105463</v>
      </c>
    </row>
    <row r="15" spans="1:5" ht="15.6">
      <c r="A15" s="4"/>
      <c r="B15" s="1"/>
      <c r="C15" s="1"/>
      <c r="D15" s="1"/>
      <c r="E15" s="8"/>
    </row>
    <row r="16" spans="1:5" ht="15.6">
      <c r="A16" s="4"/>
      <c r="B16" s="1"/>
      <c r="C16" s="24" t="s">
        <v>32</v>
      </c>
      <c r="D16" s="1"/>
      <c r="E16" s="8"/>
    </row>
    <row r="17" spans="1:5" ht="15.6">
      <c r="A17" s="4">
        <f>A14+1</f>
        <v>4</v>
      </c>
      <c r="B17" s="1"/>
      <c r="C17" s="11" t="s">
        <v>30</v>
      </c>
      <c r="D17" s="1"/>
      <c r="E17" s="15">
        <v>4412.6933806999996</v>
      </c>
    </row>
    <row r="18" spans="1:5" ht="15.6">
      <c r="A18" s="4">
        <f>A17+1</f>
        <v>5</v>
      </c>
      <c r="B18" s="1"/>
      <c r="C18" s="11" t="s">
        <v>31</v>
      </c>
      <c r="D18" s="1"/>
      <c r="E18" s="8">
        <v>41340.127010799995</v>
      </c>
    </row>
    <row r="19" spans="1:5" ht="15.6">
      <c r="A19" s="4">
        <f>A18+1</f>
        <v>6</v>
      </c>
      <c r="B19" s="1"/>
      <c r="C19" s="11" t="s">
        <v>35</v>
      </c>
      <c r="D19" s="1"/>
      <c r="E19" s="8">
        <v>4200</v>
      </c>
    </row>
    <row r="20" spans="1:5" ht="15.6">
      <c r="A20" s="4">
        <f>A19+1</f>
        <v>7</v>
      </c>
      <c r="B20" s="1"/>
      <c r="C20" s="11" t="s">
        <v>11</v>
      </c>
      <c r="D20" s="1"/>
      <c r="E20" s="8">
        <v>2059.0622664000002</v>
      </c>
    </row>
    <row r="21" spans="1:5" ht="15.6">
      <c r="A21" s="4">
        <f>A20+1</f>
        <v>8</v>
      </c>
      <c r="B21" s="1"/>
      <c r="C21" s="11" t="s">
        <v>15</v>
      </c>
      <c r="D21" s="1"/>
      <c r="E21" s="8">
        <v>3236.3135945000004</v>
      </c>
    </row>
    <row r="22" spans="1:5" ht="15.6">
      <c r="A22" s="4">
        <f>A21+1</f>
        <v>9</v>
      </c>
      <c r="B22" s="1"/>
      <c r="C22" s="10" t="s">
        <v>13</v>
      </c>
      <c r="D22" s="1"/>
      <c r="E22" s="14">
        <f>SUM(E17:E21)</f>
        <v>55248.196252400005</v>
      </c>
    </row>
    <row r="23" spans="1:5" ht="15.6">
      <c r="A23" s="4"/>
      <c r="B23" s="1"/>
      <c r="C23" s="10"/>
      <c r="D23" s="1"/>
      <c r="E23" s="8"/>
    </row>
    <row r="24" spans="1:5" ht="15.6">
      <c r="A24" s="4"/>
      <c r="B24" s="1"/>
      <c r="C24" s="1" t="s">
        <v>48</v>
      </c>
      <c r="D24" s="1"/>
      <c r="E24" s="8"/>
    </row>
    <row r="25" spans="1:5" ht="15.6">
      <c r="A25" s="4">
        <f>A22+1</f>
        <v>10</v>
      </c>
      <c r="B25" s="1"/>
      <c r="C25" s="11" t="s">
        <v>9</v>
      </c>
      <c r="D25" s="1"/>
      <c r="E25" s="15">
        <v>10390.932252731296</v>
      </c>
    </row>
    <row r="26" spans="1:5" ht="15.6">
      <c r="A26" s="4">
        <f>A25+1</f>
        <v>11</v>
      </c>
      <c r="B26" s="1"/>
      <c r="C26" s="11" t="s">
        <v>11</v>
      </c>
      <c r="D26" s="1"/>
      <c r="E26" s="8">
        <v>4595.4519775214649</v>
      </c>
    </row>
    <row r="27" spans="1:5" ht="15.6">
      <c r="A27" s="4">
        <f>A26+1</f>
        <v>12</v>
      </c>
      <c r="B27" s="1"/>
      <c r="C27" s="11" t="s">
        <v>17</v>
      </c>
      <c r="D27" s="1"/>
      <c r="E27" s="8">
        <v>194.69770052019601</v>
      </c>
    </row>
    <row r="28" spans="1:5" ht="15.6">
      <c r="A28" s="4">
        <f>A27+1</f>
        <v>13</v>
      </c>
      <c r="B28" s="1"/>
      <c r="C28" s="10" t="s">
        <v>49</v>
      </c>
      <c r="D28" s="1"/>
      <c r="E28" s="14">
        <f>SUM(E25:E27)</f>
        <v>15181.081930772956</v>
      </c>
    </row>
    <row r="29" spans="1:5" ht="15.6">
      <c r="A29" s="4"/>
      <c r="B29" s="1"/>
      <c r="C29" s="10"/>
      <c r="D29" s="1"/>
      <c r="E29" s="15"/>
    </row>
    <row r="30" spans="1:5" ht="15.6">
      <c r="A30" s="4">
        <v>14</v>
      </c>
      <c r="B30" s="1"/>
      <c r="C30" s="1" t="s">
        <v>36</v>
      </c>
      <c r="D30" s="1"/>
      <c r="E30" s="15">
        <v>-283.66909480000004</v>
      </c>
    </row>
    <row r="31" spans="1:5" ht="15.6">
      <c r="A31" s="4"/>
      <c r="B31" s="18"/>
      <c r="C31" s="18"/>
      <c r="D31" s="18"/>
      <c r="E31" s="15"/>
    </row>
    <row r="32" spans="1:5" ht="15.6">
      <c r="A32" s="4">
        <f>A30+1</f>
        <v>15</v>
      </c>
      <c r="B32" s="18"/>
      <c r="C32" s="10" t="s">
        <v>50</v>
      </c>
      <c r="D32" s="18"/>
      <c r="E32" s="15">
        <v>3022.4918108799998</v>
      </c>
    </row>
    <row r="33" spans="1:5" ht="15.6">
      <c r="A33" s="4"/>
      <c r="B33" s="1"/>
      <c r="C33" s="1"/>
      <c r="D33" s="1"/>
      <c r="E33" s="8"/>
    </row>
    <row r="34" spans="1:5" ht="15.6">
      <c r="A34" s="4">
        <f>+A32+1</f>
        <v>16</v>
      </c>
      <c r="B34" s="1"/>
      <c r="C34" s="1" t="s">
        <v>37</v>
      </c>
      <c r="D34" s="1"/>
      <c r="E34" s="20">
        <f>E14-E22-E28-E32-E30</f>
        <v>43952.879901801673</v>
      </c>
    </row>
    <row r="35" spans="1:5" ht="15.6">
      <c r="A35" s="4"/>
      <c r="B35" s="1"/>
      <c r="C35" s="1"/>
      <c r="D35" s="1"/>
      <c r="E35" s="9"/>
    </row>
    <row r="36" spans="1:5" ht="15.6">
      <c r="A36" s="4">
        <f>A34+1</f>
        <v>17</v>
      </c>
      <c r="B36" s="1"/>
      <c r="C36" s="1" t="s">
        <v>16</v>
      </c>
      <c r="D36" s="1"/>
      <c r="E36" s="20">
        <v>9217.2205160283393</v>
      </c>
    </row>
    <row r="37" spans="1:5" ht="15.6">
      <c r="A37" s="4"/>
      <c r="B37" s="1"/>
      <c r="C37" s="1"/>
      <c r="D37" s="1"/>
      <c r="E37" s="15"/>
    </row>
    <row r="38" spans="1:5" ht="16.2" thickBot="1">
      <c r="A38" s="4">
        <f>A36+1</f>
        <v>18</v>
      </c>
      <c r="B38" s="1"/>
      <c r="C38" s="1" t="s">
        <v>14</v>
      </c>
      <c r="D38" s="1"/>
      <c r="E38" s="16">
        <f>E34-E36</f>
        <v>34735.659385773331</v>
      </c>
    </row>
    <row r="39" spans="1:5" ht="16.2" thickTop="1">
      <c r="A39" s="4"/>
      <c r="B39" s="1"/>
      <c r="C39" s="1"/>
      <c r="D39" s="1"/>
      <c r="E39" s="15"/>
    </row>
    <row r="40" spans="1:5" ht="15.6">
      <c r="A40" s="4"/>
      <c r="B40" s="1"/>
      <c r="C40" s="1"/>
      <c r="D40" s="1"/>
      <c r="E40" s="15"/>
    </row>
    <row r="41" spans="1:5" ht="15.6">
      <c r="B41" s="1"/>
      <c r="C41" s="1" t="s">
        <v>47</v>
      </c>
      <c r="D41" s="1"/>
      <c r="E41" s="1"/>
    </row>
    <row r="42" spans="1:5" ht="15.6">
      <c r="B42" s="1"/>
      <c r="C42" s="1"/>
      <c r="D42" s="1"/>
      <c r="E42" s="1"/>
    </row>
    <row r="44" spans="1:5">
      <c r="E44" s="22"/>
    </row>
    <row r="45" spans="1:5">
      <c r="E45" s="22"/>
    </row>
    <row r="46" spans="1:5">
      <c r="E46" s="22"/>
    </row>
    <row r="47" spans="1:5">
      <c r="E47" s="22"/>
    </row>
    <row r="48" spans="1:5" ht="15.6">
      <c r="C48" s="11"/>
      <c r="D48" s="1"/>
      <c r="E48" s="19"/>
    </row>
    <row r="49" spans="5:5">
      <c r="E49" s="22"/>
    </row>
    <row r="50" spans="5:5">
      <c r="E50" s="22"/>
    </row>
    <row r="51" spans="5:5">
      <c r="E51" s="22"/>
    </row>
    <row r="52" spans="5:5">
      <c r="E52" s="22"/>
    </row>
    <row r="53" spans="5:5">
      <c r="E53" s="22"/>
    </row>
    <row r="54" spans="5:5">
      <c r="E54" s="22"/>
    </row>
    <row r="55" spans="5:5">
      <c r="E55" s="22"/>
    </row>
    <row r="56" spans="5:5">
      <c r="E56" s="22"/>
    </row>
    <row r="57" spans="5:5">
      <c r="E57" s="22"/>
    </row>
    <row r="58" spans="5:5">
      <c r="E58" s="22"/>
    </row>
  </sheetData>
  <mergeCells count="4">
    <mergeCell ref="A1:E1"/>
    <mergeCell ref="A3:E3"/>
    <mergeCell ref="A4:E4"/>
    <mergeCell ref="A5:E5"/>
  </mergeCells>
  <phoneticPr fontId="0" type="noConversion"/>
  <printOptions horizontalCentered="1"/>
  <pageMargins left="0.7" right="0.7" top="0.75" bottom="0.75" header="0.3" footer="0.3"/>
  <pageSetup scale="90" orientation="portrait" horizontalDpi="200" verticalDpi="200" r:id="rId1"/>
  <headerFooter alignWithMargins="0">
    <oddHeader>&amp;R&amp;"Times New Roman,Regular"Exhibit___(DPP/SPA/MBR-6, Schedule 2, Workpaper 1)
Page 1 of 1</oddHeader>
  </headerFooter>
  <ignoredErrors>
    <ignoredError sqref="A9:E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FC0454-BE83-4005-88A9-7726F56C4DF3}">
  <sheetPr>
    <pageSetUpPr autoPageBreaks="0"/>
  </sheetPr>
  <dimension ref="A1:E63"/>
  <sheetViews>
    <sheetView showGridLines="0" zoomScale="85" zoomScaleNormal="85" zoomScaleSheetLayoutView="85" workbookViewId="0">
      <selection sqref="A1:E1"/>
    </sheetView>
  </sheetViews>
  <sheetFormatPr defaultColWidth="11.453125" defaultRowHeight="15"/>
  <cols>
    <col min="1" max="1" width="6.81640625" style="21" customWidth="1"/>
    <col min="2" max="2" width="2.81640625" style="21" customWidth="1"/>
    <col min="3" max="3" width="40.81640625" style="21" customWidth="1"/>
    <col min="4" max="4" width="2.81640625" style="21" customWidth="1"/>
    <col min="5" max="5" width="11.453125" style="21" customWidth="1"/>
    <col min="6" max="6" width="4.81640625" style="21" customWidth="1"/>
    <col min="7" max="16384" width="11.453125" style="21"/>
  </cols>
  <sheetData>
    <row r="1" spans="1:5" ht="15.6">
      <c r="A1" s="29" t="s">
        <v>0</v>
      </c>
      <c r="B1" s="29"/>
      <c r="C1" s="29"/>
      <c r="D1" s="29"/>
      <c r="E1" s="29"/>
    </row>
    <row r="2" spans="1:5" ht="15.6">
      <c r="A2" s="2"/>
      <c r="B2" s="3"/>
      <c r="C2" s="3"/>
      <c r="D2" s="3"/>
      <c r="E2" s="3"/>
    </row>
    <row r="3" spans="1:5" ht="15.6">
      <c r="A3" s="30" t="s">
        <v>54</v>
      </c>
      <c r="B3" s="30"/>
      <c r="C3" s="30"/>
      <c r="D3" s="30"/>
      <c r="E3" s="30"/>
    </row>
    <row r="4" spans="1:5" ht="15.6">
      <c r="A4" s="29" t="s">
        <v>27</v>
      </c>
      <c r="B4" s="29"/>
      <c r="C4" s="29"/>
      <c r="D4" s="29"/>
      <c r="E4" s="29"/>
    </row>
    <row r="5" spans="1:5" ht="15.6">
      <c r="A5" s="29" t="s">
        <v>22</v>
      </c>
      <c r="B5" s="29"/>
      <c r="C5" s="29"/>
      <c r="D5" s="29"/>
      <c r="E5" s="29"/>
    </row>
    <row r="6" spans="1:5" ht="15.6">
      <c r="A6" s="2"/>
      <c r="B6" s="3"/>
      <c r="C6" s="3"/>
      <c r="D6" s="3"/>
      <c r="E6" s="3"/>
    </row>
    <row r="7" spans="1:5" ht="15.6">
      <c r="A7" s="4" t="s">
        <v>23</v>
      </c>
      <c r="B7" s="1"/>
      <c r="C7" s="1"/>
      <c r="D7" s="1"/>
      <c r="E7" s="1"/>
    </row>
    <row r="8" spans="1:5" ht="15.6">
      <c r="A8" s="5" t="s">
        <v>24</v>
      </c>
      <c r="B8" s="1"/>
      <c r="C8" s="5" t="s">
        <v>25</v>
      </c>
      <c r="D8" s="1"/>
      <c r="E8" s="5" t="s">
        <v>26</v>
      </c>
    </row>
    <row r="9" spans="1:5" ht="15.6">
      <c r="A9" s="4" t="s">
        <v>1</v>
      </c>
      <c r="B9" s="1"/>
      <c r="C9" s="4" t="s">
        <v>2</v>
      </c>
      <c r="D9" s="1"/>
      <c r="E9" s="4" t="s">
        <v>3</v>
      </c>
    </row>
    <row r="10" spans="1:5" ht="15.6">
      <c r="A10" s="4"/>
      <c r="B10" s="1"/>
      <c r="C10" s="1"/>
      <c r="D10" s="1"/>
      <c r="E10" s="1"/>
    </row>
    <row r="11" spans="1:5" ht="15.6">
      <c r="A11" s="4"/>
      <c r="B11" s="1"/>
      <c r="C11" s="1" t="s">
        <v>38</v>
      </c>
      <c r="D11" s="1"/>
      <c r="E11" s="1"/>
    </row>
    <row r="12" spans="1:5" ht="15.6">
      <c r="A12" s="4">
        <v>1</v>
      </c>
      <c r="B12" s="1"/>
      <c r="C12" s="11" t="s">
        <v>9</v>
      </c>
      <c r="D12" s="1"/>
      <c r="E12" s="19">
        <v>298840</v>
      </c>
    </row>
    <row r="13" spans="1:5" ht="15.6">
      <c r="A13" s="4">
        <f>+A12+1</f>
        <v>2</v>
      </c>
      <c r="B13" s="1"/>
      <c r="C13" s="11" t="s">
        <v>11</v>
      </c>
      <c r="D13" s="1"/>
      <c r="E13" s="8">
        <v>249976</v>
      </c>
    </row>
    <row r="14" spans="1:5" ht="15.6">
      <c r="A14" s="4">
        <f>A13+1</f>
        <v>3</v>
      </c>
      <c r="B14" s="1"/>
      <c r="C14" s="11" t="s">
        <v>17</v>
      </c>
      <c r="D14" s="1"/>
      <c r="E14" s="8">
        <v>11374</v>
      </c>
    </row>
    <row r="15" spans="1:5" ht="15.6">
      <c r="A15" s="4">
        <f>A14+1</f>
        <v>4</v>
      </c>
      <c r="B15" s="1"/>
      <c r="C15" s="11" t="s">
        <v>10</v>
      </c>
      <c r="D15" s="1"/>
      <c r="E15" s="8">
        <v>557</v>
      </c>
    </row>
    <row r="16" spans="1:5" ht="15.6">
      <c r="A16" s="4">
        <f>A15+1</f>
        <v>5</v>
      </c>
      <c r="B16" s="1"/>
      <c r="C16" s="1" t="s">
        <v>4</v>
      </c>
      <c r="D16" s="1"/>
      <c r="E16" s="13">
        <f>SUM(E12:E15)</f>
        <v>560747</v>
      </c>
    </row>
    <row r="17" spans="1:5" ht="15.6">
      <c r="A17" s="4"/>
      <c r="B17" s="1"/>
      <c r="C17" s="1"/>
      <c r="D17" s="1"/>
      <c r="E17" s="7"/>
    </row>
    <row r="18" spans="1:5" ht="15.6">
      <c r="A18" s="4"/>
      <c r="B18" s="1"/>
      <c r="C18" s="1" t="s">
        <v>39</v>
      </c>
      <c r="D18" s="1"/>
      <c r="E18" s="6"/>
    </row>
    <row r="19" spans="1:5" ht="15.6">
      <c r="A19" s="4">
        <f>A16+1</f>
        <v>6</v>
      </c>
      <c r="B19" s="1"/>
      <c r="C19" s="11" t="s">
        <v>9</v>
      </c>
      <c r="D19" s="1"/>
      <c r="E19" s="19">
        <v>124673.33944878</v>
      </c>
    </row>
    <row r="20" spans="1:5" ht="15.6">
      <c r="A20" s="4">
        <f>A19+1</f>
        <v>7</v>
      </c>
      <c r="B20" s="1"/>
      <c r="C20" s="11" t="s">
        <v>11</v>
      </c>
      <c r="D20" s="1"/>
      <c r="E20" s="8">
        <v>51103.066067401101</v>
      </c>
    </row>
    <row r="21" spans="1:5" ht="15.6">
      <c r="A21" s="4">
        <f>A20+1</f>
        <v>8</v>
      </c>
      <c r="B21" s="1"/>
      <c r="C21" s="11" t="s">
        <v>17</v>
      </c>
      <c r="D21" s="1"/>
      <c r="E21" s="8">
        <v>5630.0665904770703</v>
      </c>
    </row>
    <row r="22" spans="1:5" ht="15.6">
      <c r="A22" s="4">
        <f>A21+1</f>
        <v>9</v>
      </c>
      <c r="B22" s="1"/>
      <c r="C22" s="11" t="s">
        <v>10</v>
      </c>
      <c r="D22" s="1"/>
      <c r="E22" s="8">
        <v>573</v>
      </c>
    </row>
    <row r="23" spans="1:5" ht="15.6">
      <c r="A23" s="4">
        <f>A22+1</f>
        <v>10</v>
      </c>
      <c r="B23" s="1"/>
      <c r="C23" s="1" t="s">
        <v>7</v>
      </c>
      <c r="D23" s="1"/>
      <c r="E23" s="12">
        <f>SUM(E19:E22)</f>
        <v>181979.47210665816</v>
      </c>
    </row>
    <row r="24" spans="1:5" ht="15.6">
      <c r="A24" s="4"/>
      <c r="B24" s="1"/>
      <c r="C24" s="1"/>
      <c r="D24" s="1"/>
      <c r="E24" s="8"/>
    </row>
    <row r="25" spans="1:5" ht="15.6">
      <c r="A25" s="4"/>
      <c r="B25" s="1"/>
      <c r="C25" s="1" t="s">
        <v>18</v>
      </c>
      <c r="D25" s="1"/>
      <c r="E25" s="8"/>
    </row>
    <row r="26" spans="1:5" ht="15.6">
      <c r="A26" s="4">
        <f>A23+1</f>
        <v>11</v>
      </c>
      <c r="B26" s="1"/>
      <c r="C26" s="11" t="s">
        <v>19</v>
      </c>
      <c r="D26" s="1"/>
      <c r="E26" s="19">
        <v>8995</v>
      </c>
    </row>
    <row r="27" spans="1:5" ht="15.6">
      <c r="A27" s="4">
        <f>A26+1</f>
        <v>12</v>
      </c>
      <c r="B27" s="1"/>
      <c r="C27" s="11" t="s">
        <v>41</v>
      </c>
      <c r="D27" s="1"/>
      <c r="E27" s="8">
        <v>1021</v>
      </c>
    </row>
    <row r="28" spans="1:5" ht="15.6">
      <c r="A28" s="4">
        <f>+A27+1</f>
        <v>13</v>
      </c>
      <c r="B28" s="1"/>
      <c r="C28" s="11" t="s">
        <v>40</v>
      </c>
      <c r="D28" s="1"/>
      <c r="E28" s="8">
        <v>9267</v>
      </c>
    </row>
    <row r="29" spans="1:5" ht="15.6">
      <c r="A29" s="4">
        <f>+A28+1</f>
        <v>14</v>
      </c>
      <c r="B29" s="1"/>
      <c r="C29" s="11" t="s">
        <v>5</v>
      </c>
      <c r="D29" s="1"/>
      <c r="E29" s="8">
        <v>-11230</v>
      </c>
    </row>
    <row r="30" spans="1:5" ht="15.6">
      <c r="A30" s="25">
        <f>+A29+1</f>
        <v>15</v>
      </c>
      <c r="B30" s="26"/>
      <c r="C30" s="27" t="s">
        <v>28</v>
      </c>
      <c r="D30" s="26"/>
      <c r="E30" s="28">
        <v>-71.232396235035907</v>
      </c>
    </row>
    <row r="31" spans="1:5" ht="15.6">
      <c r="A31" s="4">
        <f>+A30+1</f>
        <v>16</v>
      </c>
      <c r="B31" s="1"/>
      <c r="C31" s="1" t="s">
        <v>20</v>
      </c>
      <c r="D31" s="1"/>
      <c r="E31" s="12">
        <f>SUM(E26:E30)</f>
        <v>7981.7676037649644</v>
      </c>
    </row>
    <row r="32" spans="1:5" ht="15.6">
      <c r="A32" s="4"/>
      <c r="B32" s="1"/>
      <c r="C32" s="1"/>
      <c r="D32" s="1"/>
      <c r="E32" s="8"/>
    </row>
    <row r="33" spans="1:5" ht="15.6">
      <c r="A33" s="4"/>
      <c r="B33" s="1"/>
      <c r="C33" s="1" t="s">
        <v>21</v>
      </c>
      <c r="D33" s="1"/>
      <c r="E33" s="8"/>
    </row>
    <row r="34" spans="1:5" ht="15.6">
      <c r="A34" s="4">
        <f>A31+1</f>
        <v>17</v>
      </c>
      <c r="B34" s="1"/>
      <c r="C34" s="11" t="s">
        <v>43</v>
      </c>
      <c r="D34" s="1"/>
      <c r="E34" s="19">
        <v>-113288.798396121</v>
      </c>
    </row>
    <row r="35" spans="1:5" ht="15.6">
      <c r="A35" s="4">
        <f>A34+1</f>
        <v>18</v>
      </c>
      <c r="B35" s="1"/>
      <c r="C35" s="11" t="s">
        <v>44</v>
      </c>
      <c r="D35" s="1"/>
      <c r="E35" s="8">
        <v>-4372</v>
      </c>
    </row>
    <row r="36" spans="1:5" ht="15.6">
      <c r="A36" s="4">
        <f>A35+1</f>
        <v>19</v>
      </c>
      <c r="B36" s="1"/>
      <c r="C36" s="11" t="s">
        <v>42</v>
      </c>
      <c r="D36" s="1"/>
      <c r="E36" s="17">
        <v>6560.7180135339004</v>
      </c>
    </row>
    <row r="37" spans="1:5" ht="15.6">
      <c r="A37" s="4">
        <f>A36+1</f>
        <v>20</v>
      </c>
      <c r="B37" s="1"/>
      <c r="C37" s="1" t="s">
        <v>8</v>
      </c>
      <c r="D37" s="1"/>
      <c r="E37" s="12">
        <f>SUM(E34:E36)</f>
        <v>-111100.0803825871</v>
      </c>
    </row>
    <row r="38" spans="1:5" ht="15.6">
      <c r="A38" s="4"/>
      <c r="B38" s="1"/>
      <c r="C38" s="1"/>
      <c r="D38" s="1"/>
      <c r="E38" s="7"/>
    </row>
    <row r="39" spans="1:5" ht="15.6">
      <c r="A39" s="4">
        <f>A37+1</f>
        <v>21</v>
      </c>
      <c r="B39" s="1"/>
      <c r="C39" s="1" t="s">
        <v>46</v>
      </c>
      <c r="D39" s="1"/>
      <c r="E39" s="20">
        <f>E16-E23+E31+E37</f>
        <v>275649.2151145197</v>
      </c>
    </row>
    <row r="40" spans="1:5" ht="15.6">
      <c r="A40" s="4"/>
      <c r="B40" s="1"/>
      <c r="C40" s="1"/>
      <c r="D40" s="1"/>
      <c r="E40" s="7"/>
    </row>
    <row r="41" spans="1:5" ht="15.6">
      <c r="A41" s="4">
        <f>A39+1</f>
        <v>22</v>
      </c>
      <c r="B41" s="1"/>
      <c r="C41" s="1" t="s">
        <v>51</v>
      </c>
      <c r="D41" s="1"/>
      <c r="E41" s="20">
        <v>-334.35365280225199</v>
      </c>
    </row>
    <row r="42" spans="1:5" ht="15.6">
      <c r="A42" s="4"/>
      <c r="B42" s="1"/>
      <c r="C42" s="1"/>
      <c r="D42" s="1"/>
      <c r="E42" s="7"/>
    </row>
    <row r="43" spans="1:5" ht="16.2" thickBot="1">
      <c r="A43" s="4">
        <f>A41+1</f>
        <v>23</v>
      </c>
      <c r="B43" s="1"/>
      <c r="C43" s="1" t="s">
        <v>45</v>
      </c>
      <c r="D43" s="1"/>
      <c r="E43" s="23">
        <f>E39+E41</f>
        <v>275314.86146171746</v>
      </c>
    </row>
    <row r="44" spans="1:5" ht="16.2" thickTop="1">
      <c r="A44" s="4"/>
      <c r="B44" s="1"/>
      <c r="C44" s="1"/>
      <c r="D44" s="1"/>
      <c r="E44" s="15"/>
    </row>
    <row r="45" spans="1:5" ht="15.6">
      <c r="A45" s="4"/>
      <c r="B45" s="1"/>
      <c r="C45" s="1"/>
      <c r="D45" s="1"/>
      <c r="E45" s="15"/>
    </row>
    <row r="46" spans="1:5" ht="15.6">
      <c r="B46" s="1"/>
      <c r="C46" s="1" t="s">
        <v>47</v>
      </c>
      <c r="D46" s="1"/>
      <c r="E46" s="6" t="s">
        <v>6</v>
      </c>
    </row>
    <row r="49" spans="3:5">
      <c r="E49" s="22"/>
    </row>
    <row r="50" spans="3:5">
      <c r="E50" s="22"/>
    </row>
    <row r="51" spans="3:5">
      <c r="E51" s="22"/>
    </row>
    <row r="52" spans="3:5">
      <c r="E52" s="22"/>
    </row>
    <row r="53" spans="3:5" ht="15.6">
      <c r="C53" s="11"/>
      <c r="D53" s="1"/>
      <c r="E53" s="19"/>
    </row>
    <row r="54" spans="3:5">
      <c r="E54" s="22"/>
    </row>
    <row r="55" spans="3:5">
      <c r="E55" s="22"/>
    </row>
    <row r="56" spans="3:5">
      <c r="E56" s="22"/>
    </row>
    <row r="57" spans="3:5">
      <c r="E57" s="22"/>
    </row>
    <row r="58" spans="3:5">
      <c r="E58" s="22"/>
    </row>
    <row r="59" spans="3:5">
      <c r="E59" s="22"/>
    </row>
    <row r="60" spans="3:5">
      <c r="E60" s="22"/>
    </row>
    <row r="61" spans="3:5">
      <c r="E61" s="22"/>
    </row>
    <row r="62" spans="3:5">
      <c r="E62" s="22"/>
    </row>
    <row r="63" spans="3:5">
      <c r="E63" s="22"/>
    </row>
  </sheetData>
  <mergeCells count="4">
    <mergeCell ref="A4:E4"/>
    <mergeCell ref="A5:E5"/>
    <mergeCell ref="A1:E1"/>
    <mergeCell ref="A3:E3"/>
  </mergeCells>
  <printOptions horizontalCentered="1"/>
  <pageMargins left="0.7" right="0.7" top="0.75" bottom="0.75" header="0.3" footer="0.3"/>
  <pageSetup scale="90" orientation="portrait" horizontalDpi="200" verticalDpi="200" r:id="rId1"/>
  <headerFooter alignWithMargins="0">
    <oddHeader>&amp;R&amp;"Times New Roman,Regular"Exhibit___(DPP/SPA/MBR-6, Schedule 2, Workpaper 2)
Page 1 of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DPP-SPA-MBR-6, Sch 2 WP 1</vt:lpstr>
      <vt:lpstr>DPP-SPA-MBR-6, Sch 2 WP 2</vt:lpstr>
      <vt:lpstr>'DPP-SPA-MBR-6, Sch 2 WP 1'!Print_Area</vt:lpstr>
      <vt:lpstr>'DPP-SPA-MBR-6, Sch 2 WP 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2013-06-26T13:22:00Z</dcterms:created>
  <dcterms:modified xsi:type="dcterms:W3CDTF">2019-06-25T17:41:40Z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