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/>
  <xr:revisionPtr revIDLastSave="0" documentId="13_ncr:1_{9BCEBAF6-0B87-44DE-BA11-BC6FA36F7780}" xr6:coauthVersionLast="36" xr6:coauthVersionMax="36" xr10:uidLastSave="{00000000-0000-0000-0000-000000000000}"/>
  <bookViews>
    <workbookView xWindow="240" yWindow="120" windowWidth="11640" windowHeight="8196" xr2:uid="{00000000-000D-0000-FFFF-FFFF00000000}"/>
  </bookViews>
  <sheets>
    <sheet name="DPP_SPA_MBR-1, Sch 3, p1" sheetId="7" r:id="rId1"/>
    <sheet name="DPP_SPA_MBR-1, Sch 3, p2" sheetId="8" r:id="rId2"/>
    <sheet name="DPP_SPA_MBR-1, Sch 3, p3" sheetId="9" r:id="rId3"/>
    <sheet name="DPP_SPA_MBR-1, Sch 3, p4" sheetId="4" r:id="rId4"/>
    <sheet name="DPP_SPA_MBR-1, Sch 3, p5" sheetId="12" r:id="rId5"/>
  </sheets>
  <definedNames>
    <definedName name="_xlnm.Print_Area" localSheetId="0">'DPP_SPA_MBR-1, Sch 3, p1'!$A$1:$F$36</definedName>
    <definedName name="_xlnm.Print_Area" localSheetId="1">'DPP_SPA_MBR-1, Sch 3, p2'!$A$1:$P$44</definedName>
    <definedName name="_xlnm.Print_Area" localSheetId="3">'DPP_SPA_MBR-1, Sch 3, p4'!$A$1:$K$42</definedName>
    <definedName name="_xlnm.Print_Area" localSheetId="4">'DPP_SPA_MBR-1, Sch 3, p5'!$A$1:$L$46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4" i="8" l="1"/>
  <c r="A40" i="12" l="1"/>
  <c r="A39" i="12"/>
  <c r="A25" i="12"/>
  <c r="A24" i="12"/>
  <c r="A13" i="12"/>
  <c r="A14" i="12"/>
  <c r="A15" i="12"/>
  <c r="A16" i="12"/>
  <c r="A17" i="12"/>
  <c r="A18" i="12"/>
  <c r="A19" i="12"/>
  <c r="A20" i="12"/>
  <c r="A21" i="12"/>
  <c r="A22" i="12"/>
  <c r="A23" i="12"/>
  <c r="A28" i="12"/>
  <c r="A29" i="12"/>
  <c r="A30" i="12"/>
  <c r="A31" i="12"/>
  <c r="A32" i="12"/>
  <c r="A33" i="12"/>
  <c r="A34" i="12"/>
  <c r="A35" i="12"/>
  <c r="A36" i="12"/>
  <c r="A37" i="12"/>
  <c r="A38" i="12"/>
  <c r="K14" i="12"/>
  <c r="K30" i="12"/>
  <c r="I14" i="12"/>
  <c r="I30" i="12"/>
  <c r="G14" i="12"/>
  <c r="G30" i="12"/>
  <c r="E14" i="12"/>
  <c r="E30" i="12"/>
  <c r="K13" i="12"/>
  <c r="K29" i="12"/>
  <c r="I13" i="12"/>
  <c r="I29" i="12"/>
  <c r="G13" i="12"/>
  <c r="G20" i="12"/>
  <c r="G22" i="12"/>
  <c r="G25" i="12"/>
  <c r="G29" i="12"/>
  <c r="E13" i="12"/>
  <c r="E29" i="12"/>
  <c r="E34" i="12"/>
  <c r="G34" i="12"/>
  <c r="I34" i="12"/>
  <c r="K34" i="12"/>
  <c r="G16" i="12"/>
  <c r="G32" i="12"/>
  <c r="I16" i="12"/>
  <c r="I32" i="12"/>
  <c r="K16" i="12"/>
  <c r="K32" i="12"/>
  <c r="E16" i="12"/>
  <c r="E32" i="12"/>
  <c r="K15" i="12"/>
  <c r="K31" i="12"/>
  <c r="I15" i="12"/>
  <c r="I31" i="12"/>
  <c r="G15" i="12"/>
  <c r="G31" i="12"/>
  <c r="E15" i="12"/>
  <c r="E31" i="12"/>
  <c r="K12" i="12"/>
  <c r="K20" i="12"/>
  <c r="K22" i="12"/>
  <c r="K25" i="12"/>
  <c r="I12" i="12"/>
  <c r="I28" i="12"/>
  <c r="G12" i="12"/>
  <c r="G28" i="12"/>
  <c r="E12" i="12"/>
  <c r="E20" i="12"/>
  <c r="E22" i="12"/>
  <c r="E25" i="12"/>
  <c r="E28" i="12"/>
  <c r="J24" i="4"/>
  <c r="H24" i="4"/>
  <c r="F24" i="4"/>
  <c r="D24" i="4"/>
  <c r="J14" i="4"/>
  <c r="J17" i="4"/>
  <c r="I12" i="9"/>
  <c r="I16" i="9"/>
  <c r="H14" i="4"/>
  <c r="H17" i="4"/>
  <c r="G12" i="9"/>
  <c r="G16" i="9"/>
  <c r="F14" i="4"/>
  <c r="F17" i="4"/>
  <c r="E12" i="9"/>
  <c r="E16" i="9"/>
  <c r="D14" i="4"/>
  <c r="D17" i="4"/>
  <c r="E12" i="7"/>
  <c r="E16" i="7"/>
  <c r="A14" i="9"/>
  <c r="A16" i="9"/>
  <c r="A18" i="9"/>
  <c r="A20" i="9"/>
  <c r="A22" i="9"/>
  <c r="A24" i="9"/>
  <c r="A14" i="8"/>
  <c r="A16" i="8"/>
  <c r="A18" i="8"/>
  <c r="A20" i="8"/>
  <c r="A22" i="8"/>
  <c r="A24" i="8"/>
  <c r="A26" i="8"/>
  <c r="A28" i="8"/>
  <c r="A30" i="8"/>
  <c r="A14" i="7"/>
  <c r="A16" i="7"/>
  <c r="A18" i="7"/>
  <c r="A20" i="7"/>
  <c r="A22" i="7"/>
  <c r="A24" i="7"/>
  <c r="A26" i="7"/>
  <c r="A28" i="7"/>
  <c r="G33" i="12"/>
  <c r="I33" i="12"/>
  <c r="E33" i="12"/>
  <c r="K33" i="12"/>
  <c r="K28" i="12"/>
  <c r="M34" i="8"/>
  <c r="O34" i="8"/>
  <c r="G14" i="8"/>
  <c r="D26" i="4"/>
  <c r="E35" i="12"/>
  <c r="E36" i="12"/>
  <c r="E38" i="12"/>
  <c r="E40" i="12"/>
  <c r="D25" i="4"/>
  <c r="D27" i="4"/>
  <c r="E18" i="7"/>
  <c r="E20" i="7"/>
  <c r="E24" i="7"/>
  <c r="E16" i="8"/>
  <c r="K35" i="12"/>
  <c r="K36" i="12"/>
  <c r="K38" i="12"/>
  <c r="K40" i="12"/>
  <c r="J25" i="4"/>
  <c r="J27" i="4"/>
  <c r="I18" i="9"/>
  <c r="I20" i="9"/>
  <c r="I24" i="9"/>
  <c r="O12" i="8"/>
  <c r="O22" i="8"/>
  <c r="J26" i="4"/>
  <c r="F26" i="4"/>
  <c r="G35" i="12"/>
  <c r="G36" i="12"/>
  <c r="G38" i="12"/>
  <c r="G40" i="12"/>
  <c r="F25" i="4"/>
  <c r="F27" i="4"/>
  <c r="E18" i="9"/>
  <c r="E20" i="9"/>
  <c r="E24" i="9"/>
  <c r="K12" i="8"/>
  <c r="I20" i="12"/>
  <c r="I22" i="12"/>
  <c r="I25" i="12"/>
  <c r="A36" i="8"/>
  <c r="A38" i="8"/>
  <c r="A32" i="8"/>
  <c r="K22" i="8"/>
  <c r="I35" i="12"/>
  <c r="I36" i="12"/>
  <c r="I38" i="12"/>
  <c r="I40" i="12"/>
  <c r="H25" i="4"/>
  <c r="H26" i="4"/>
  <c r="H27" i="4"/>
  <c r="G18" i="9"/>
  <c r="G20" i="9"/>
  <c r="G24" i="9"/>
  <c r="M12" i="8"/>
  <c r="M22" i="8"/>
  <c r="I12" i="8"/>
  <c r="K14" i="8"/>
  <c r="E14" i="8"/>
  <c r="E18" i="8"/>
  <c r="E26" i="7"/>
  <c r="E28" i="7"/>
  <c r="K20" i="8"/>
  <c r="K24" i="8"/>
  <c r="K28" i="8"/>
  <c r="M14" i="8"/>
  <c r="M20" i="8"/>
  <c r="M24" i="8"/>
  <c r="O14" i="8"/>
  <c r="K30" i="8"/>
  <c r="K32" i="8"/>
  <c r="K36" i="8"/>
  <c r="K38" i="8"/>
  <c r="M26" i="8"/>
  <c r="M28" i="8"/>
  <c r="M30" i="8"/>
  <c r="M32" i="8"/>
  <c r="M36" i="8"/>
  <c r="M38" i="8"/>
  <c r="O26" i="8"/>
  <c r="O28" i="8"/>
  <c r="O30" i="8"/>
  <c r="O32" i="8"/>
  <c r="O36" i="8"/>
  <c r="O38" i="8"/>
  <c r="O20" i="8"/>
  <c r="O24" i="8"/>
  <c r="I14" i="8"/>
</calcChain>
</file>

<file path=xl/sharedStrings.xml><?xml version="1.0" encoding="utf-8"?>
<sst xmlns="http://schemas.openxmlformats.org/spreadsheetml/2006/main" count="208" uniqueCount="115">
  <si>
    <t>GEORGIA POWER COMPANY</t>
  </si>
  <si>
    <t>Calendar Years Ending</t>
  </si>
  <si>
    <t>Accumulated Depreciation</t>
  </si>
  <si>
    <t>Accumulated Deferred Income Taxes</t>
  </si>
  <si>
    <t>Operating Expenses</t>
  </si>
  <si>
    <t>Test</t>
  </si>
  <si>
    <t xml:space="preserve"> </t>
  </si>
  <si>
    <t>COMPUTATION OF RETAIL REVENUE DEFICIENCY</t>
  </si>
  <si>
    <t>Line
No.</t>
  </si>
  <si>
    <t>Description</t>
  </si>
  <si>
    <t>Revenue
Deficiency</t>
  </si>
  <si>
    <t>(1)</t>
  </si>
  <si>
    <t>(2)</t>
  </si>
  <si>
    <t>(3)</t>
  </si>
  <si>
    <t>Retail Rate Base</t>
  </si>
  <si>
    <t>(a)</t>
  </si>
  <si>
    <t>Requested Rate of Return</t>
  </si>
  <si>
    <t>×</t>
  </si>
  <si>
    <t>(b)</t>
  </si>
  <si>
    <t>Earnings Requirement</t>
  </si>
  <si>
    <t>Less: Earnings Available for Return</t>
  </si>
  <si>
    <t>-</t>
  </si>
  <si>
    <t>Earnings Deficiency</t>
  </si>
  <si>
    <t>Income Expansion Factor</t>
  </si>
  <si>
    <t>÷</t>
  </si>
  <si>
    <t>(c)</t>
  </si>
  <si>
    <t>(d)</t>
  </si>
  <si>
    <t>+</t>
  </si>
  <si>
    <t>Note:  Details may not add to totals due to rounding.</t>
  </si>
  <si>
    <t>COMPUTATION OF LEVELIZED REVENUE DEFICIENCY AND TEST PERIOD LEVELIZATION ADJUSTMENT</t>
  </si>
  <si>
    <t>Net Present
Value</t>
  </si>
  <si>
    <t>(4)</t>
  </si>
  <si>
    <t>(5)</t>
  </si>
  <si>
    <t>(6)</t>
  </si>
  <si>
    <t>(7)</t>
  </si>
  <si>
    <t>(8)</t>
  </si>
  <si>
    <t>Test Period Revenue Deficiency</t>
  </si>
  <si>
    <t>Test Period Levelization Adjustment</t>
  </si>
  <si>
    <t>Levelized Revenue Requirement Collected</t>
  </si>
  <si>
    <t>Less: Projected Revenue Requirement</t>
  </si>
  <si>
    <t>Current Year Over/(Under) Collection</t>
  </si>
  <si>
    <t>Accumulated Over/(Under) Collection Beginning Balance</t>
  </si>
  <si>
    <t>Accumulated Over/(Under) Collection Ending Balance</t>
  </si>
  <si>
    <t>Line No.</t>
  </si>
  <si>
    <t>Net Plant in Service</t>
  </si>
  <si>
    <t>Environmental Remediation Accrual</t>
  </si>
  <si>
    <t>Depreciation Expense</t>
  </si>
  <si>
    <t>Line</t>
  </si>
  <si>
    <t>No.</t>
  </si>
  <si>
    <t>Retail Electric Plant in Service</t>
  </si>
  <si>
    <t>ECCR Revenues</t>
  </si>
  <si>
    <t>ECCR Tariff Revenues</t>
  </si>
  <si>
    <t>Earnings Before Taxes</t>
  </si>
  <si>
    <t>ENVIRONMENTAL STATE &amp; FEDERAL INCOME TAXES</t>
  </si>
  <si>
    <t>State Tax Calculation</t>
  </si>
  <si>
    <t>Interest Expense</t>
  </si>
  <si>
    <t>Non-Deductible Depreciation Expense</t>
  </si>
  <si>
    <t>State Income Tax Deduction</t>
  </si>
  <si>
    <t>State Tax Rate</t>
  </si>
  <si>
    <t xml:space="preserve">State Tax on Environmental Expenses </t>
  </si>
  <si>
    <t>State Tax Credits on Environmental Expenditures</t>
  </si>
  <si>
    <t>Net State Income Tax - Environmental</t>
  </si>
  <si>
    <t>Federal Tax Calculation</t>
  </si>
  <si>
    <t>Federal Tax Rate</t>
  </si>
  <si>
    <t xml:space="preserve">Federal Tax on Environmental Expenses </t>
  </si>
  <si>
    <t>Test Period</t>
  </si>
  <si>
    <t>Earnings Subject to State Tax</t>
  </si>
  <si>
    <t>Earnings Subject to Federal Tax</t>
  </si>
  <si>
    <t>ENVIRONMENTAL INVESTMENT AND EXPENSES (a)</t>
  </si>
  <si>
    <t>Period (b)</t>
  </si>
  <si>
    <t>Federal Income Taxes</t>
  </si>
  <si>
    <t>Total Revenue Deficiency</t>
  </si>
  <si>
    <t>Levelized Revenue Deficiency Applicable to ECCR Tariffs</t>
  </si>
  <si>
    <t>APPLICABLE TO ENVIRONMENTAL COMPLIANCE COST RECOVERY (ECCR) TARIFF</t>
  </si>
  <si>
    <t>(AMOUNTS IN THOUSANDS)</t>
  </si>
  <si>
    <t>Total Rate Base</t>
  </si>
  <si>
    <t>Earnings Available for Return</t>
  </si>
  <si>
    <t>Levelization
Adjustment</t>
  </si>
  <si>
    <t>FOR THE TWELVE MONTH PERIOD ENDING JULY 31, 2020</t>
  </si>
  <si>
    <t>2020-2022 Levelization Adjustment</t>
  </si>
  <si>
    <t>FOR THE TWELVE MONTH PERIODS ENDING DECEMBER 31, 2020-2022</t>
  </si>
  <si>
    <t>FOR THE TWELVE MONTH PERIODS ENDING JULY 31, 2020 AND DECEMBER 31, 2020-2022</t>
  </si>
  <si>
    <t>Environmental Regulatory Assets</t>
  </si>
  <si>
    <t>Environmental Amortization</t>
  </si>
  <si>
    <t>Projected Revenue Deficiency (2020-2022)</t>
  </si>
  <si>
    <t>Levelized Revenue Deficiency (2020-2022)</t>
  </si>
  <si>
    <t>State Protected Excess ADIT Amortization</t>
  </si>
  <si>
    <t>Federal Protected Excess ADIT Amortization</t>
  </si>
  <si>
    <t>Net Federal Income Tax - Environmental</t>
  </si>
  <si>
    <t>Environmental Regulatory Assets Amortization</t>
  </si>
  <si>
    <t>Carrying Cost Applied to Accumulated Over/(Under) Collection Balance</t>
  </si>
  <si>
    <t>Accumulated Over/(Under) Collection before Carrying Cost</t>
  </si>
  <si>
    <t xml:space="preserve">Accumulated Deferred Income Taxes </t>
  </si>
  <si>
    <t>Over/(Under) Balance, net of Accumulated Deferred Income Taxes</t>
  </si>
  <si>
    <t>(c)  From Exhibit___(DPP/SPA/MBR-1, Schedule 1 Total Company) Page 2</t>
  </si>
  <si>
    <t>State Income Taxes</t>
  </si>
  <si>
    <t>(b)  Test period includes normalization adjustments for depreciation, environmental remediation, amortization of regulatory assets</t>
  </si>
  <si>
    <t xml:space="preserve">       from retired units, and amortization of federal and state protected excess ADITs.</t>
  </si>
  <si>
    <t>(c)  Rate base is based on the projected 13-month average balances of electric plant in service, accumulated depreciation,</t>
  </si>
  <si>
    <t xml:space="preserve">      environmental regulatory assets, and accumulated deferred income taxes for each period.  </t>
  </si>
  <si>
    <t>Discount
Rate (a)</t>
  </si>
  <si>
    <t>(b)  From Exhibit___(DPP/SPA/MBR-1, Schedule 3 ECCR) Page 3</t>
  </si>
  <si>
    <t>(c)  From Exhibit___(DPP/SPA/MBR-1, Schedule 3 ECCR) Page 1</t>
  </si>
  <si>
    <t xml:space="preserve">      (Plants Branch Units 1-4, Mitchell Unit 3, Hammond Units 1-4, and McIntosh Unit 1), obsolete inventory</t>
  </si>
  <si>
    <t xml:space="preserve">      Agreement, Wholesale Blocks, and Dalton/Tri-County Solar.</t>
  </si>
  <si>
    <t>(a)  Amounts used for retail revenue requirement calculations exclude wholesale allocations to Scherer 4 Transmission Service</t>
  </si>
  <si>
    <t>(a) From Exhibit___(DPP/SPA/MBR-1, Schedule 3 ECCR) Page 4</t>
  </si>
  <si>
    <t>(d) From Exhibit___(DPP/SPA/MBR-1, Schedule 3 ECCR) Page 5</t>
  </si>
  <si>
    <t>(a)  From Exhibit___(DPP/SPA/MBR-1, Schedule 3 ECCR) Page 4</t>
  </si>
  <si>
    <t>(d)  From Exhibit___(DPP/SPA/MBR-1, Schedule 3 ECCR) Page 2</t>
  </si>
  <si>
    <t>FOR TWELVE MONTH PERIODS ENDING JULY 31, 2020 AND DECEMBER 31, 2020-2022</t>
  </si>
  <si>
    <t>(a)  From Exhibit___(DPP/SPA/MBR-3, Schedule 2 Workpaper 2)</t>
  </si>
  <si>
    <t>(b)  From Exhibit___(DPP/SPA/MBR-3, Schedule 2, Workpapers 2-4) for 2020, 2021, and 2022, respectively</t>
  </si>
  <si>
    <t>(b)  From Exhibit___(DPP/SPA/MBR-3, Schedule 1, Workpaper 1)</t>
  </si>
  <si>
    <t>Pre-Tax Weighted Average Cost of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</si>
</sst>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&quot;$&quot;* #,##0_);_(&quot;$&quot;* \(#,##0\);_(&quot;$&quot;* &quot;-&quot;??_);_(@_)"/>
  </numFmts>
  <fonts count="15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u/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u/>
      <sz val="12"/>
      <name val="Times New Roman"/>
      <family val="1"/>
    </font>
    <font>
      <sz val="12"/>
      <name val="Calibri"/>
      <family val="2"/>
    </font>
    <font>
      <sz val="12"/>
      <name val="TimesNewRomanPS"/>
    </font>
    <font>
      <sz val="12"/>
      <name val="Times"/>
      <family val="1"/>
    </font>
    <font>
      <b/>
      <sz val="12"/>
      <name val="Times"/>
      <family val="1"/>
    </font>
    <font>
      <sz val="12"/>
      <name val="CG Time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6" applyAlignment="1">
      <alignment horizontal="centerContinuous"/>
    </xf>
    <xf numFmtId="0" fontId="2" fillId="0" borderId="0" xfId="6"/>
    <xf numFmtId="0" fontId="2" fillId="0" borderId="1" xfId="6" applyBorder="1" applyAlignment="1">
      <alignment horizontal="centerContinuous"/>
    </xf>
    <xf numFmtId="0" fontId="2" fillId="0" borderId="0" xfId="6" applyAlignment="1">
      <alignment horizontal="left" indent="5"/>
    </xf>
    <xf numFmtId="0" fontId="2" fillId="0" borderId="2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5" fillId="0" borderId="0" xfId="6" applyFont="1" applyAlignment="1"/>
    <xf numFmtId="0" fontId="2" fillId="0" borderId="0" xfId="6" applyAlignment="1">
      <alignment horizontal="center"/>
    </xf>
    <xf numFmtId="0" fontId="2" fillId="0" borderId="1" xfId="6" applyBorder="1" applyAlignment="1">
      <alignment horizontal="center"/>
    </xf>
    <xf numFmtId="0" fontId="6" fillId="0" borderId="0" xfId="6" applyFont="1" applyFill="1"/>
    <xf numFmtId="166" fontId="6" fillId="0" borderId="0" xfId="5" applyNumberFormat="1" applyFont="1" applyFill="1"/>
    <xf numFmtId="0" fontId="6" fillId="0" borderId="0" xfId="6" applyFont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/>
    <xf numFmtId="0" fontId="0" fillId="0" borderId="0" xfId="0" applyProtection="1"/>
    <xf numFmtId="0" fontId="2" fillId="0" borderId="0" xfId="0" applyFont="1" applyAlignment="1" applyProtection="1">
      <alignment horizontal="centerContinuous"/>
    </xf>
    <xf numFmtId="0" fontId="2" fillId="0" borderId="3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/>
    </xf>
    <xf numFmtId="164" fontId="2" fillId="0" borderId="0" xfId="2" applyNumberFormat="1" applyFont="1" applyProtection="1"/>
    <xf numFmtId="0" fontId="9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quotePrefix="1" applyFont="1" applyAlignment="1" applyProtection="1">
      <alignment horizontal="left"/>
    </xf>
    <xf numFmtId="0" fontId="10" fillId="0" borderId="0" xfId="0" applyFont="1" applyAlignment="1" applyProtection="1"/>
    <xf numFmtId="0" fontId="2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42" fontId="2" fillId="0" borderId="0" xfId="0" applyNumberFormat="1" applyFont="1" applyProtection="1"/>
    <xf numFmtId="0" fontId="10" fillId="0" borderId="0" xfId="0" applyFont="1" applyBorder="1" applyAlignment="1" applyProtection="1"/>
    <xf numFmtId="0" fontId="2" fillId="0" borderId="0" xfId="0" quotePrefix="1" applyFont="1" applyAlignment="1" applyProtection="1">
      <alignment horizontal="center"/>
    </xf>
    <xf numFmtId="42" fontId="2" fillId="0" borderId="0" xfId="0" applyNumberFormat="1" applyFont="1" applyBorder="1" applyProtection="1"/>
    <xf numFmtId="0" fontId="10" fillId="0" borderId="0" xfId="0" applyFont="1" applyAlignment="1" applyProtection="1">
      <alignment horizontal="right"/>
    </xf>
    <xf numFmtId="41" fontId="2" fillId="0" borderId="1" xfId="0" applyNumberFormat="1" applyFont="1" applyBorder="1" applyProtection="1"/>
    <xf numFmtId="42" fontId="2" fillId="0" borderId="7" xfId="0" applyNumberFormat="1" applyFont="1" applyBorder="1" applyProtection="1"/>
    <xf numFmtId="10" fontId="2" fillId="0" borderId="0" xfId="0" applyNumberFormat="1" applyFont="1" applyBorder="1" applyAlignment="1" applyProtection="1">
      <alignment horizontal="center"/>
    </xf>
    <xf numFmtId="42" fontId="2" fillId="0" borderId="0" xfId="2" applyNumberFormat="1" applyFont="1" applyBorder="1" applyAlignment="1" applyProtection="1">
      <alignment horizontal="center"/>
    </xf>
    <xf numFmtId="42" fontId="2" fillId="0" borderId="0" xfId="2" applyNumberFormat="1" applyFont="1" applyBorder="1" applyProtection="1"/>
    <xf numFmtId="42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right"/>
    </xf>
    <xf numFmtId="41" fontId="2" fillId="0" borderId="1" xfId="0" applyNumberFormat="1" applyFont="1" applyBorder="1" applyAlignment="1" applyProtection="1"/>
    <xf numFmtId="42" fontId="0" fillId="0" borderId="0" xfId="2" applyNumberFormat="1" applyFont="1" applyFill="1" applyAlignment="1" applyProtection="1">
      <alignment horizontal="right"/>
      <protection locked="0"/>
    </xf>
    <xf numFmtId="42" fontId="0" fillId="0" borderId="0" xfId="2" applyNumberFormat="1" applyFont="1" applyFill="1" applyBorder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right"/>
    </xf>
    <xf numFmtId="41" fontId="0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</xf>
    <xf numFmtId="42" fontId="2" fillId="0" borderId="0" xfId="2" applyNumberFormat="1" applyFont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right"/>
    </xf>
    <xf numFmtId="164" fontId="2" fillId="0" borderId="1" xfId="2" applyNumberFormat="1" applyFont="1" applyBorder="1" applyAlignment="1" applyProtection="1">
      <alignment horizontal="right"/>
    </xf>
    <xf numFmtId="164" fontId="2" fillId="0" borderId="0" xfId="2" applyNumberFormat="1" applyFont="1" applyBorder="1" applyAlignment="1" applyProtection="1">
      <alignment horizontal="right"/>
    </xf>
    <xf numFmtId="10" fontId="2" fillId="0" borderId="0" xfId="0" applyNumberFormat="1" applyFont="1" applyBorder="1" applyAlignment="1" applyProtection="1">
      <alignment horizontal="right"/>
    </xf>
    <xf numFmtId="41" fontId="2" fillId="0" borderId="0" xfId="2" applyNumberFormat="1" applyFont="1" applyBorder="1" applyAlignment="1" applyProtection="1">
      <alignment horizontal="right"/>
    </xf>
    <xf numFmtId="42" fontId="2" fillId="0" borderId="4" xfId="2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Continuous"/>
    </xf>
    <xf numFmtId="0" fontId="2" fillId="0" borderId="0" xfId="0" quotePrefix="1" applyFont="1" applyBorder="1" applyAlignment="1" applyProtection="1">
      <alignment horizontal="center"/>
    </xf>
    <xf numFmtId="164" fontId="2" fillId="0" borderId="0" xfId="4" applyNumberFormat="1" applyFont="1" applyProtection="1"/>
    <xf numFmtId="0" fontId="9" fillId="0" borderId="0" xfId="0" applyFont="1" applyBorder="1" applyProtection="1"/>
    <xf numFmtId="165" fontId="11" fillId="0" borderId="0" xfId="7" applyNumberFormat="1" applyFont="1" applyFill="1" applyBorder="1" applyProtection="1"/>
    <xf numFmtId="42" fontId="2" fillId="0" borderId="0" xfId="0" applyNumberFormat="1" applyFont="1" applyAlignment="1" applyProtection="1">
      <alignment horizontal="center"/>
    </xf>
    <xf numFmtId="42" fontId="2" fillId="0" borderId="0" xfId="0" applyNumberFormat="1" applyFont="1" applyBorder="1" applyAlignment="1" applyProtection="1">
      <alignment horizontal="center"/>
    </xf>
    <xf numFmtId="0" fontId="2" fillId="0" borderId="0" xfId="0" quotePrefix="1" applyFont="1" applyBorder="1" applyAlignment="1" applyProtection="1">
      <alignment horizontal="left"/>
    </xf>
    <xf numFmtId="0" fontId="2" fillId="0" borderId="0" xfId="6" applyFont="1" applyAlignment="1">
      <alignment horizontal="centerContinuous"/>
    </xf>
    <xf numFmtId="166" fontId="2" fillId="0" borderId="0" xfId="5" applyNumberFormat="1" applyFont="1"/>
    <xf numFmtId="164" fontId="2" fillId="0" borderId="0" xfId="2" applyNumberFormat="1" applyFont="1"/>
    <xf numFmtId="166" fontId="2" fillId="0" borderId="5" xfId="5" applyNumberFormat="1" applyFont="1" applyBorder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 indent="2"/>
    </xf>
    <xf numFmtId="166" fontId="6" fillId="0" borderId="0" xfId="2" quotePrefix="1" applyNumberFormat="1" applyFont="1" applyFill="1" applyBorder="1"/>
    <xf numFmtId="10" fontId="6" fillId="0" borderId="0" xfId="7" quotePrefix="1" applyNumberFormat="1" applyFont="1" applyFill="1" applyBorder="1"/>
    <xf numFmtId="10" fontId="6" fillId="0" borderId="0" xfId="7" applyNumberFormat="1" applyFont="1" applyFill="1" applyBorder="1"/>
    <xf numFmtId="41" fontId="6" fillId="0" borderId="0" xfId="7" quotePrefix="1" applyNumberFormat="1" applyFont="1" applyFill="1" applyBorder="1"/>
    <xf numFmtId="41" fontId="6" fillId="0" borderId="0" xfId="6" applyNumberFormat="1" applyFont="1" applyFill="1"/>
    <xf numFmtId="42" fontId="6" fillId="0" borderId="0" xfId="7" quotePrefix="1" applyNumberFormat="1" applyFont="1" applyFill="1" applyBorder="1"/>
    <xf numFmtId="42" fontId="6" fillId="0" borderId="0" xfId="6" applyNumberFormat="1" applyFont="1" applyFill="1"/>
    <xf numFmtId="0" fontId="2" fillId="0" borderId="0" xfId="0" quotePrefix="1" applyFont="1" applyAlignment="1">
      <alignment horizontal="center"/>
    </xf>
    <xf numFmtId="0" fontId="6" fillId="0" borderId="0" xfId="6" applyFont="1" applyFill="1" applyAlignment="1">
      <alignment horizontal="left" indent="1"/>
    </xf>
    <xf numFmtId="166" fontId="2" fillId="0" borderId="0" xfId="0" applyNumberFormat="1" applyFont="1"/>
    <xf numFmtId="37" fontId="12" fillId="0" borderId="0" xfId="1" applyNumberFormat="1" applyFont="1" applyFill="1" applyProtection="1"/>
    <xf numFmtId="37" fontId="12" fillId="0" borderId="0" xfId="1" applyNumberFormat="1" applyFont="1" applyFill="1" applyBorder="1" applyAlignment="1" applyProtection="1">
      <alignment horizontal="left"/>
    </xf>
    <xf numFmtId="10" fontId="12" fillId="0" borderId="0" xfId="1" applyNumberFormat="1" applyFont="1" applyFill="1" applyProtection="1"/>
    <xf numFmtId="166" fontId="2" fillId="0" borderId="5" xfId="5" applyNumberFormat="1" applyFont="1" applyFill="1" applyBorder="1"/>
    <xf numFmtId="166" fontId="2" fillId="0" borderId="6" xfId="5" applyNumberFormat="1" applyFont="1" applyFill="1" applyBorder="1"/>
    <xf numFmtId="42" fontId="2" fillId="0" borderId="0" xfId="0" applyNumberFormat="1" applyFont="1"/>
    <xf numFmtId="41" fontId="6" fillId="0" borderId="0" xfId="7" applyNumberFormat="1" applyFont="1" applyFill="1" applyBorder="1"/>
    <xf numFmtId="44" fontId="2" fillId="0" borderId="0" xfId="0" applyNumberFormat="1" applyFont="1" applyProtection="1"/>
    <xf numFmtId="42" fontId="2" fillId="0" borderId="0" xfId="6" applyNumberFormat="1"/>
    <xf numFmtId="0" fontId="2" fillId="0" borderId="0" xfId="0" applyFont="1" applyFill="1"/>
    <xf numFmtId="42" fontId="2" fillId="0" borderId="0" xfId="0" applyNumberFormat="1" applyFont="1" applyFill="1"/>
    <xf numFmtId="41" fontId="2" fillId="0" borderId="0" xfId="0" applyNumberFormat="1" applyFont="1" applyFill="1"/>
    <xf numFmtId="166" fontId="2" fillId="0" borderId="0" xfId="5" applyNumberFormat="1" applyFont="1" applyFill="1" applyBorder="1"/>
    <xf numFmtId="0" fontId="2" fillId="0" borderId="0" xfId="0" quotePrefix="1" applyFont="1" applyFill="1" applyAlignment="1" applyProtection="1">
      <alignment horizontal="left"/>
    </xf>
    <xf numFmtId="0" fontId="5" fillId="0" borderId="0" xfId="0" applyFont="1" applyAlignment="1" applyProtection="1">
      <alignment horizontal="centerContinuous"/>
    </xf>
    <xf numFmtId="166" fontId="2" fillId="0" borderId="0" xfId="5" applyNumberFormat="1" applyFont="1" applyBorder="1" applyAlignment="1" applyProtection="1">
      <alignment horizontal="center"/>
    </xf>
    <xf numFmtId="166" fontId="2" fillId="0" borderId="0" xfId="5" applyNumberFormat="1" applyFont="1" applyBorder="1" applyProtection="1"/>
    <xf numFmtId="166" fontId="10" fillId="0" borderId="0" xfId="5" applyNumberFormat="1" applyFont="1" applyBorder="1" applyAlignment="1" applyProtection="1"/>
    <xf numFmtId="0" fontId="2" fillId="0" borderId="0" xfId="0" quotePrefix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0" fontId="2" fillId="0" borderId="0" xfId="6" applyAlignment="1">
      <alignment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vertical="top"/>
    </xf>
    <xf numFmtId="0" fontId="2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37" fontId="13" fillId="0" borderId="0" xfId="1" applyNumberFormat="1" applyFont="1" applyFill="1" applyBorder="1" applyAlignment="1" applyProtection="1">
      <alignment horizontal="left"/>
    </xf>
    <xf numFmtId="42" fontId="14" fillId="0" borderId="0" xfId="0" applyNumberFormat="1" applyFont="1" applyFill="1" applyProtection="1">
      <protection locked="0"/>
    </xf>
    <xf numFmtId="37" fontId="14" fillId="0" borderId="0" xfId="0" applyNumberFormat="1" applyFont="1" applyProtection="1">
      <protection locked="0"/>
    </xf>
    <xf numFmtId="42" fontId="14" fillId="0" borderId="0" xfId="0" applyNumberFormat="1" applyFont="1" applyProtection="1">
      <protection locked="0"/>
    </xf>
    <xf numFmtId="41" fontId="14" fillId="0" borderId="3" xfId="0" applyNumberFormat="1" applyFont="1" applyFill="1" applyBorder="1" applyProtection="1">
      <protection locked="0"/>
    </xf>
    <xf numFmtId="37" fontId="2" fillId="0" borderId="0" xfId="0" applyNumberFormat="1" applyFont="1"/>
    <xf numFmtId="0" fontId="2" fillId="0" borderId="0" xfId="0" applyFont="1" applyAlignment="1">
      <alignment horizontal="left" vertical="top"/>
    </xf>
    <xf numFmtId="42" fontId="2" fillId="0" borderId="0" xfId="0" applyNumberFormat="1" applyFont="1" applyFill="1" applyProtection="1">
      <protection locked="0"/>
    </xf>
    <xf numFmtId="42" fontId="2" fillId="0" borderId="0" xfId="0" applyNumberFormat="1" applyFont="1" applyFill="1" applyBorder="1" applyProtection="1">
      <protection locked="0"/>
    </xf>
    <xf numFmtId="10" fontId="14" fillId="0" borderId="0" xfId="0" applyNumberFormat="1" applyFont="1" applyFill="1" applyBorder="1" applyProtection="1">
      <protection locked="0"/>
    </xf>
    <xf numFmtId="37" fontId="14" fillId="0" borderId="0" xfId="0" applyNumberFormat="1" applyFont="1" applyBorder="1" applyProtection="1">
      <protection locked="0"/>
    </xf>
    <xf numFmtId="42" fontId="14" fillId="0" borderId="0" xfId="0" applyNumberFormat="1" applyFont="1" applyBorder="1" applyProtection="1">
      <protection locked="0"/>
    </xf>
    <xf numFmtId="41" fontId="2" fillId="0" borderId="3" xfId="0" applyNumberFormat="1" applyFont="1" applyFill="1" applyBorder="1" applyProtection="1">
      <protection locked="0"/>
    </xf>
    <xf numFmtId="41" fontId="14" fillId="0" borderId="0" xfId="0" applyNumberFormat="1" applyFont="1" applyFill="1" applyBorder="1" applyProtection="1">
      <protection locked="0"/>
    </xf>
    <xf numFmtId="41" fontId="2" fillId="0" borderId="0" xfId="0" applyNumberFormat="1" applyFont="1" applyFill="1" applyBorder="1" applyProtection="1">
      <protection locked="0"/>
    </xf>
    <xf numFmtId="0" fontId="2" fillId="0" borderId="0" xfId="0" applyFont="1" applyBorder="1"/>
    <xf numFmtId="166" fontId="2" fillId="0" borderId="0" xfId="6" applyNumberFormat="1"/>
    <xf numFmtId="165" fontId="11" fillId="0" borderId="1" xfId="7" applyNumberFormat="1" applyFont="1" applyFill="1" applyBorder="1" applyProtection="1"/>
    <xf numFmtId="10" fontId="14" fillId="0" borderId="3" xfId="0" applyNumberFormat="1" applyFont="1" applyFill="1" applyBorder="1" applyProtection="1">
      <protection locked="0"/>
    </xf>
    <xf numFmtId="10" fontId="12" fillId="0" borderId="8" xfId="1" applyNumberFormat="1" applyFont="1" applyFill="1" applyBorder="1" applyProtection="1">
      <protection locked="0"/>
    </xf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wrapText="1"/>
    </xf>
    <xf numFmtId="0" fontId="2" fillId="0" borderId="0" xfId="6" applyBorder="1"/>
    <xf numFmtId="0" fontId="2" fillId="0" borderId="0" xfId="0" applyFont="1" applyFill="1" applyBorder="1"/>
    <xf numFmtId="41" fontId="2" fillId="0" borderId="0" xfId="0" applyNumberFormat="1" applyFont="1" applyFill="1" applyBorder="1"/>
    <xf numFmtId="0" fontId="2" fillId="0" borderId="0" xfId="0" quotePrefix="1" applyFont="1" applyBorder="1" applyAlignment="1">
      <alignment horizontal="center"/>
    </xf>
    <xf numFmtId="41" fontId="2" fillId="0" borderId="8" xfId="5" applyNumberFormat="1" applyFont="1" applyFill="1" applyBorder="1"/>
    <xf numFmtId="166" fontId="2" fillId="0" borderId="9" xfId="0" applyNumberFormat="1" applyFont="1" applyBorder="1"/>
    <xf numFmtId="164" fontId="2" fillId="0" borderId="0" xfId="2" applyNumberFormat="1" applyFont="1" applyFill="1"/>
    <xf numFmtId="42" fontId="6" fillId="0" borderId="0" xfId="7" applyNumberFormat="1" applyFont="1" applyFill="1" applyBorder="1"/>
    <xf numFmtId="41" fontId="7" fillId="0" borderId="0" xfId="2" quotePrefix="1" applyNumberFormat="1" applyFont="1" applyFill="1"/>
    <xf numFmtId="41" fontId="7" fillId="0" borderId="1" xfId="2" quotePrefix="1" applyNumberFormat="1" applyFont="1" applyFill="1" applyBorder="1"/>
    <xf numFmtId="166" fontId="6" fillId="0" borderId="0" xfId="5" quotePrefix="1" applyNumberFormat="1" applyFont="1" applyFill="1"/>
    <xf numFmtId="41" fontId="6" fillId="0" borderId="1" xfId="2" quotePrefix="1" applyNumberFormat="1" applyFont="1" applyFill="1" applyBorder="1"/>
    <xf numFmtId="41" fontId="6" fillId="0" borderId="1" xfId="2" applyNumberFormat="1" applyFont="1" applyFill="1" applyBorder="1"/>
    <xf numFmtId="41" fontId="6" fillId="0" borderId="0" xfId="5" quotePrefix="1" applyNumberFormat="1" applyFont="1" applyFill="1"/>
    <xf numFmtId="41" fontId="6" fillId="0" borderId="0" xfId="2" quotePrefix="1" applyNumberFormat="1" applyFont="1" applyFill="1" applyBorder="1"/>
    <xf numFmtId="41" fontId="6" fillId="0" borderId="0" xfId="5" quotePrefix="1" applyNumberFormat="1" applyFont="1" applyFill="1" applyBorder="1"/>
    <xf numFmtId="166" fontId="6" fillId="0" borderId="0" xfId="5" applyNumberFormat="1" applyFont="1" applyFill="1" applyBorder="1"/>
    <xf numFmtId="41" fontId="6" fillId="0" borderId="0" xfId="2" applyNumberFormat="1" applyFont="1" applyFill="1" applyBorder="1"/>
    <xf numFmtId="41" fontId="7" fillId="0" borderId="0" xfId="2" quotePrefix="1" applyNumberFormat="1" applyFont="1" applyFill="1" applyBorder="1"/>
    <xf numFmtId="166" fontId="6" fillId="0" borderId="9" xfId="5" applyNumberFormat="1" applyFont="1" applyFill="1" applyBorder="1"/>
    <xf numFmtId="42" fontId="6" fillId="0" borderId="9" xfId="7" quotePrefix="1" applyNumberFormat="1" applyFont="1" applyFill="1" applyBorder="1"/>
    <xf numFmtId="0" fontId="2" fillId="0" borderId="0" xfId="6" applyFill="1"/>
    <xf numFmtId="0" fontId="2" fillId="0" borderId="0" xfId="0" applyFont="1" applyFill="1" applyAlignment="1">
      <alignment horizontal="left" indent="1"/>
    </xf>
    <xf numFmtId="10" fontId="2" fillId="0" borderId="0" xfId="7" applyNumberFormat="1" applyFont="1" applyProtection="1"/>
    <xf numFmtId="0" fontId="5" fillId="0" borderId="0" xfId="0" applyFont="1" applyAlignment="1" applyProtection="1">
      <alignment horizontal="center"/>
    </xf>
    <xf numFmtId="37" fontId="2" fillId="0" borderId="1" xfId="0" applyNumberFormat="1" applyFont="1" applyBorder="1" applyAlignment="1" applyProtection="1">
      <alignment horizontal="right"/>
    </xf>
    <xf numFmtId="10" fontId="2" fillId="0" borderId="8" xfId="0" applyNumberFormat="1" applyFont="1" applyFill="1" applyBorder="1" applyAlignment="1" applyProtection="1">
      <alignment horizontal="right"/>
    </xf>
    <xf numFmtId="10" fontId="2" fillId="0" borderId="0" xfId="0" applyNumberFormat="1" applyFont="1" applyFill="1" applyBorder="1" applyAlignment="1" applyProtection="1">
      <alignment horizontal="right"/>
    </xf>
    <xf numFmtId="41" fontId="2" fillId="0" borderId="1" xfId="2" applyNumberFormat="1" applyFont="1" applyBorder="1" applyAlignment="1" applyProtection="1">
      <alignment horizontal="right"/>
    </xf>
    <xf numFmtId="41" fontId="2" fillId="0" borderId="1" xfId="3" applyNumberFormat="1" applyFont="1" applyBorder="1" applyAlignment="1" applyProtection="1">
      <alignment horizontal="right"/>
    </xf>
    <xf numFmtId="41" fontId="0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</xf>
    <xf numFmtId="0" fontId="5" fillId="0" borderId="0" xfId="6" applyFont="1" applyAlignment="1">
      <alignment horizontal="center"/>
    </xf>
    <xf numFmtId="0" fontId="0" fillId="0" borderId="0" xfId="0" applyAlignment="1">
      <alignment horizontal="center"/>
    </xf>
  </cellXfs>
  <cellStyles count="8">
    <cellStyle name="_x0013_" xfId="1" xr:uid="{00000000-0005-0000-0000-000000000000}"/>
    <cellStyle name="Comma" xfId="2" builtinId="3"/>
    <cellStyle name="Comma 10 2 2" xfId="3" xr:uid="{00000000-0005-0000-0000-000002000000}"/>
    <cellStyle name="Comma 2" xfId="4" xr:uid="{00000000-0005-0000-0000-000003000000}"/>
    <cellStyle name="Currency" xfId="5" builtinId="4"/>
    <cellStyle name="Normal" xfId="0" builtinId="0"/>
    <cellStyle name="Normal_Env Data Sources rev 4-13" xfId="6" xr:uid="{00000000-0005-0000-0000-000006000000}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45"/>
  <sheetViews>
    <sheetView showGridLines="0" tabSelected="1" zoomScale="85" zoomScaleNormal="85" zoomScaleSheetLayoutView="100" workbookViewId="0">
      <selection sqref="A1:F1"/>
    </sheetView>
  </sheetViews>
  <sheetFormatPr defaultRowHeight="15.6"/>
  <cols>
    <col min="1" max="1" width="5.59765625" style="69" customWidth="1"/>
    <col min="2" max="2" width="1.3984375" style="69" customWidth="1"/>
    <col min="3" max="3" width="65.59765625" style="69" customWidth="1"/>
    <col min="4" max="4" width="2" style="69" bestFit="1" customWidth="1"/>
    <col min="5" max="5" width="12.8984375" style="69" bestFit="1" customWidth="1"/>
    <col min="6" max="6" width="3.3984375" style="116" bestFit="1" customWidth="1"/>
    <col min="7" max="7" width="12.09765625" bestFit="1" customWidth="1"/>
    <col min="8" max="9" width="9.59765625" bestFit="1" customWidth="1"/>
    <col min="10" max="10" width="13.09765625" bestFit="1" customWidth="1"/>
    <col min="11" max="11" width="17.69921875" bestFit="1" customWidth="1"/>
    <col min="12" max="12" width="11.5" bestFit="1" customWidth="1"/>
    <col min="13" max="15" width="11.09765625" bestFit="1" customWidth="1"/>
  </cols>
  <sheetData>
    <row r="1" spans="1:23">
      <c r="A1" s="163" t="s">
        <v>0</v>
      </c>
      <c r="B1" s="163"/>
      <c r="C1" s="163"/>
      <c r="D1" s="163"/>
      <c r="E1" s="163"/>
      <c r="F1" s="16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>
      <c r="A2" s="14" t="s">
        <v>6</v>
      </c>
      <c r="B2" s="14"/>
      <c r="C2" s="14"/>
      <c r="D2" s="14"/>
      <c r="E2" s="14"/>
      <c r="F2" s="108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>
      <c r="A3" s="163" t="s">
        <v>7</v>
      </c>
      <c r="B3" s="163"/>
      <c r="C3" s="163"/>
      <c r="D3" s="163"/>
      <c r="E3" s="163"/>
      <c r="F3" s="16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>
      <c r="A4" s="163" t="s">
        <v>73</v>
      </c>
      <c r="B4" s="163"/>
      <c r="C4" s="163"/>
      <c r="D4" s="163"/>
      <c r="E4" s="163"/>
      <c r="F4" s="16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>
      <c r="A5" s="163" t="s">
        <v>78</v>
      </c>
      <c r="B5" s="163"/>
      <c r="C5" s="163"/>
      <c r="D5" s="163"/>
      <c r="E5" s="163"/>
      <c r="F5" s="16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3">
      <c r="A6" s="163" t="s">
        <v>74</v>
      </c>
      <c r="B6" s="163"/>
      <c r="C6" s="163"/>
      <c r="D6" s="163"/>
      <c r="E6" s="163"/>
      <c r="F6" s="16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3">
      <c r="A7" s="13"/>
      <c r="B7" s="17"/>
      <c r="C7" s="17"/>
      <c r="D7" s="17"/>
      <c r="E7" s="17"/>
      <c r="F7" s="106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13"/>
      <c r="B8" s="13"/>
      <c r="C8" s="13"/>
      <c r="D8" s="13"/>
      <c r="E8" s="14"/>
      <c r="F8" s="106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ht="31.2">
      <c r="A9" s="18" t="s">
        <v>8</v>
      </c>
      <c r="B9" s="13"/>
      <c r="C9" s="19" t="s">
        <v>9</v>
      </c>
      <c r="D9" s="13"/>
      <c r="E9" s="18" t="s">
        <v>10</v>
      </c>
      <c r="F9" s="106"/>
      <c r="G9" s="13"/>
      <c r="H9" s="13"/>
      <c r="I9" s="13"/>
      <c r="P9" s="13"/>
      <c r="Q9" s="13"/>
      <c r="R9" s="13"/>
      <c r="S9" s="13"/>
      <c r="T9" s="13"/>
      <c r="U9" s="13"/>
      <c r="V9" s="13"/>
      <c r="W9" s="13"/>
    </row>
    <row r="10" spans="1:23">
      <c r="A10" s="14" t="s">
        <v>11</v>
      </c>
      <c r="B10" s="13"/>
      <c r="C10" s="14" t="s">
        <v>12</v>
      </c>
      <c r="D10" s="13"/>
      <c r="E10" s="14" t="s">
        <v>13</v>
      </c>
      <c r="F10" s="106"/>
      <c r="G10" s="13"/>
      <c r="H10" s="13"/>
      <c r="I10" s="20"/>
      <c r="P10" s="13"/>
      <c r="Q10" s="13"/>
      <c r="R10" s="13"/>
      <c r="S10" s="13"/>
      <c r="T10" s="13"/>
      <c r="U10" s="13"/>
      <c r="V10" s="13"/>
      <c r="W10" s="13"/>
    </row>
    <row r="11" spans="1:23">
      <c r="A11" s="13"/>
      <c r="B11" s="13"/>
      <c r="C11" s="21"/>
      <c r="D11" s="13"/>
      <c r="E11" s="13"/>
      <c r="F11" s="106"/>
      <c r="G11" s="13"/>
      <c r="H11" s="13"/>
      <c r="I11" s="13"/>
      <c r="P11" s="13"/>
      <c r="Q11" s="13"/>
      <c r="R11" s="13"/>
      <c r="S11" s="13"/>
      <c r="T11" s="13"/>
      <c r="U11" s="13"/>
      <c r="V11" s="13"/>
      <c r="W11" s="13"/>
    </row>
    <row r="12" spans="1:23">
      <c r="A12" s="14">
        <v>1</v>
      </c>
      <c r="B12" s="13"/>
      <c r="C12" s="13" t="s">
        <v>14</v>
      </c>
      <c r="D12" s="22"/>
      <c r="E12" s="111">
        <f>'DPP_SPA_MBR-1, Sch 3, p4'!D17</f>
        <v>3346625.5638533668</v>
      </c>
      <c r="F12" s="106" t="s">
        <v>15</v>
      </c>
      <c r="G12" s="92"/>
      <c r="H12" s="13"/>
      <c r="I12" s="13"/>
      <c r="P12" s="13"/>
      <c r="Q12" s="13"/>
      <c r="R12" s="13"/>
      <c r="S12" s="13"/>
      <c r="T12" s="13"/>
      <c r="U12" s="13"/>
      <c r="V12" s="13"/>
      <c r="W12" s="13"/>
    </row>
    <row r="13" spans="1:23">
      <c r="A13" s="14"/>
      <c r="B13" s="13"/>
      <c r="C13" s="13"/>
      <c r="D13" s="23"/>
      <c r="E13" s="13"/>
      <c r="F13" s="106"/>
      <c r="G13" s="13"/>
      <c r="H13" s="13"/>
      <c r="I13" s="13"/>
      <c r="P13" s="13"/>
      <c r="Q13" s="13"/>
      <c r="R13" s="13"/>
      <c r="S13" s="13"/>
      <c r="T13" s="13"/>
      <c r="U13" s="13"/>
      <c r="V13" s="13"/>
      <c r="W13" s="13"/>
    </row>
    <row r="14" spans="1:23">
      <c r="A14" s="14">
        <f>A12+1</f>
        <v>2</v>
      </c>
      <c r="B14" s="13"/>
      <c r="C14" s="24" t="s">
        <v>16</v>
      </c>
      <c r="D14" s="25" t="s">
        <v>17</v>
      </c>
      <c r="E14" s="128">
        <v>7.932463490219592E-2</v>
      </c>
      <c r="F14" s="106" t="s">
        <v>18</v>
      </c>
      <c r="G14" s="13"/>
      <c r="H14" s="13"/>
      <c r="I14" s="13"/>
      <c r="P14" s="13"/>
      <c r="Q14" s="13"/>
      <c r="R14" s="13"/>
      <c r="S14" s="13"/>
      <c r="T14" s="13"/>
      <c r="U14" s="13"/>
      <c r="V14" s="13"/>
      <c r="W14" s="13"/>
    </row>
    <row r="15" spans="1:23">
      <c r="A15" s="14"/>
      <c r="B15" s="13"/>
      <c r="C15" s="13"/>
      <c r="D15" s="26"/>
      <c r="E15" s="112"/>
      <c r="F15" s="106"/>
      <c r="G15" s="13"/>
      <c r="H15" s="13"/>
      <c r="I15" s="13"/>
      <c r="P15" s="13"/>
      <c r="Q15" s="13"/>
      <c r="R15" s="13"/>
      <c r="S15" s="13"/>
      <c r="T15" s="13"/>
      <c r="U15" s="13"/>
      <c r="V15" s="13"/>
      <c r="W15" s="13"/>
    </row>
    <row r="16" spans="1:23">
      <c r="A16" s="14">
        <f>A14+1</f>
        <v>3</v>
      </c>
      <c r="B16" s="13"/>
      <c r="C16" s="27" t="s">
        <v>19</v>
      </c>
      <c r="D16" s="26"/>
      <c r="E16" s="28">
        <f>E12*E14</f>
        <v>265469.85100702388</v>
      </c>
      <c r="F16" s="106"/>
      <c r="G16" s="92"/>
      <c r="H16" s="13"/>
      <c r="I16" s="28"/>
      <c r="P16" s="13"/>
      <c r="Q16" s="13"/>
      <c r="R16" s="13"/>
      <c r="S16" s="13"/>
      <c r="T16" s="13"/>
      <c r="U16" s="13"/>
      <c r="V16" s="13"/>
      <c r="W16" s="13"/>
    </row>
    <row r="17" spans="1:48">
      <c r="A17" s="14"/>
      <c r="B17" s="13"/>
      <c r="C17" s="13"/>
      <c r="D17" s="26"/>
      <c r="E17" s="113"/>
      <c r="F17" s="106"/>
      <c r="G17" s="13"/>
      <c r="H17" s="13"/>
      <c r="I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</row>
    <row r="18" spans="1:48">
      <c r="A18" s="14">
        <f>A16+1</f>
        <v>4</v>
      </c>
      <c r="B18" s="13"/>
      <c r="C18" s="13" t="s">
        <v>20</v>
      </c>
      <c r="D18" s="29" t="s">
        <v>21</v>
      </c>
      <c r="E18" s="114">
        <f>'DPP_SPA_MBR-1, Sch 3, p4'!D27</f>
        <v>135942.31364875374</v>
      </c>
      <c r="F18" s="106" t="s">
        <v>15</v>
      </c>
      <c r="G18" s="13"/>
      <c r="H18" s="13"/>
      <c r="I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</row>
    <row r="19" spans="1:48">
      <c r="A19" s="14"/>
      <c r="B19" s="13"/>
      <c r="C19" s="13"/>
      <c r="D19" s="26"/>
      <c r="E19" s="28"/>
      <c r="F19" s="106"/>
      <c r="G19" s="13"/>
      <c r="H19" s="13"/>
      <c r="I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</row>
    <row r="20" spans="1:48">
      <c r="A20" s="14">
        <f>A18+1</f>
        <v>5</v>
      </c>
      <c r="B20" s="13"/>
      <c r="C20" s="13" t="s">
        <v>22</v>
      </c>
      <c r="D20" s="26"/>
      <c r="E20" s="28">
        <f>E16-E18</f>
        <v>129527.53735827014</v>
      </c>
      <c r="F20" s="106"/>
      <c r="G20" s="13"/>
      <c r="H20" s="13"/>
      <c r="I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1:48">
      <c r="A21" s="14"/>
      <c r="B21" s="13"/>
      <c r="C21" s="13"/>
      <c r="D21" s="26"/>
      <c r="E21" s="23"/>
      <c r="F21" s="106"/>
      <c r="G21" s="13"/>
      <c r="H21" s="13"/>
      <c r="I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1:48">
      <c r="A22" s="14">
        <f>A20+1</f>
        <v>6</v>
      </c>
      <c r="B22" s="13"/>
      <c r="C22" s="24" t="s">
        <v>23</v>
      </c>
      <c r="D22" s="29" t="s">
        <v>24</v>
      </c>
      <c r="E22" s="127">
        <v>0.74602000000000002</v>
      </c>
      <c r="F22" s="103" t="s">
        <v>25</v>
      </c>
      <c r="G22" s="13"/>
      <c r="H22" s="13"/>
      <c r="I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</row>
    <row r="23" spans="1:48">
      <c r="A23" s="14"/>
      <c r="B23" s="13"/>
      <c r="C23" s="13"/>
      <c r="D23" s="26"/>
      <c r="E23" s="13"/>
      <c r="F23" s="106"/>
      <c r="G23" s="13"/>
      <c r="H23" s="13"/>
      <c r="I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</row>
    <row r="24" spans="1:48">
      <c r="A24" s="14">
        <f>A22+1</f>
        <v>7</v>
      </c>
      <c r="C24" s="13" t="s">
        <v>71</v>
      </c>
      <c r="D24" s="26"/>
      <c r="E24" s="31">
        <f>E20/E22</f>
        <v>173624.75182739086</v>
      </c>
      <c r="F24" s="106"/>
      <c r="G24" s="28"/>
      <c r="H24" s="13"/>
      <c r="I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</row>
    <row r="25" spans="1:48">
      <c r="A25" s="14"/>
      <c r="B25" s="13"/>
      <c r="C25" s="13"/>
      <c r="D25" s="26"/>
      <c r="E25" s="31"/>
      <c r="F25" s="106"/>
      <c r="G25" s="13"/>
      <c r="H25" s="13"/>
      <c r="I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>
      <c r="A26" s="14">
        <f>A24+1</f>
        <v>8</v>
      </c>
      <c r="B26" s="13"/>
      <c r="C26" s="13" t="s">
        <v>79</v>
      </c>
      <c r="D26" s="32" t="s">
        <v>27</v>
      </c>
      <c r="E26" s="33">
        <f>'DPP_SPA_MBR-1, Sch 3, p2'!E18</f>
        <v>-8699.157666518935</v>
      </c>
      <c r="F26" s="106" t="s">
        <v>26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>
      <c r="A27" s="14"/>
      <c r="B27" s="13"/>
      <c r="C27" s="13"/>
      <c r="D27" s="22"/>
      <c r="E27" s="31"/>
      <c r="F27" s="106"/>
      <c r="G27" s="13"/>
      <c r="H27" s="13"/>
      <c r="I27" s="28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6.2" thickBot="1">
      <c r="A28" s="14">
        <f>A26+1</f>
        <v>9</v>
      </c>
      <c r="B28" s="13"/>
      <c r="C28" s="13" t="s">
        <v>72</v>
      </c>
      <c r="D28" s="22"/>
      <c r="E28" s="34">
        <f>E24+E26</f>
        <v>164925.59416087193</v>
      </c>
      <c r="F28" s="106"/>
      <c r="G28" s="13"/>
      <c r="H28" s="28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6.2" thickTop="1">
      <c r="A29" s="14"/>
      <c r="B29" s="13"/>
      <c r="C29" s="13"/>
      <c r="D29" s="22"/>
      <c r="E29" s="115"/>
      <c r="F29" s="106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>
      <c r="A30" s="14"/>
      <c r="B30" s="13"/>
      <c r="C30" s="13" t="s">
        <v>28</v>
      </c>
      <c r="D30" s="22"/>
      <c r="E30" s="115"/>
      <c r="F30" s="106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>
      <c r="A31" s="13"/>
      <c r="B31" s="13"/>
      <c r="C31" s="13"/>
      <c r="D31" s="13"/>
      <c r="E31" s="28"/>
      <c r="F31" s="106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>
      <c r="A32" s="13"/>
      <c r="B32" s="13"/>
      <c r="C32" s="24" t="s">
        <v>108</v>
      </c>
      <c r="D32" s="13"/>
      <c r="E32" s="13"/>
      <c r="F32" s="106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>
      <c r="A33" s="13"/>
      <c r="B33" s="13"/>
      <c r="C33" s="24" t="s">
        <v>113</v>
      </c>
      <c r="D33" s="13"/>
      <c r="E33" s="13"/>
      <c r="F33" s="106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>
      <c r="A34" s="13"/>
      <c r="B34" s="13"/>
      <c r="C34" s="98" t="s">
        <v>94</v>
      </c>
      <c r="D34" s="13"/>
      <c r="E34" s="13"/>
      <c r="F34" s="106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>
      <c r="A35" s="13"/>
      <c r="B35" s="13"/>
      <c r="C35" s="24" t="s">
        <v>109</v>
      </c>
      <c r="D35" s="13"/>
      <c r="E35" s="13"/>
      <c r="F35" s="106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>
      <c r="A36" s="13"/>
      <c r="B36" s="13"/>
      <c r="C36" s="13"/>
      <c r="D36" s="13"/>
      <c r="E36" s="13"/>
      <c r="F36" s="106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>
      <c r="A37" s="13"/>
      <c r="B37" s="13"/>
      <c r="C37" s="13"/>
      <c r="D37" s="13"/>
      <c r="E37" s="13"/>
      <c r="F37" s="106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>
      <c r="A38" s="13"/>
      <c r="B38" s="13"/>
      <c r="C38" s="13"/>
      <c r="D38" s="13"/>
      <c r="E38" s="13"/>
      <c r="F38" s="106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>
      <c r="B39" s="13"/>
      <c r="D39" s="13"/>
      <c r="E39" s="13"/>
      <c r="F39" s="106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>
      <c r="A40" s="13"/>
      <c r="B40" s="13"/>
      <c r="C40" s="13"/>
      <c r="D40" s="13"/>
      <c r="E40" s="13"/>
      <c r="F40" s="106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48">
      <c r="A41" s="13"/>
      <c r="B41" s="13"/>
      <c r="C41" s="13"/>
      <c r="D41" s="13"/>
      <c r="E41" s="13"/>
      <c r="F41" s="106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1:48">
      <c r="A42" s="13"/>
      <c r="B42" s="13"/>
      <c r="C42" s="13"/>
      <c r="D42" s="13"/>
      <c r="E42" s="13"/>
      <c r="F42" s="106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</row>
    <row r="43" spans="1:48">
      <c r="A43" s="13"/>
      <c r="B43" s="13"/>
      <c r="C43" s="13"/>
      <c r="D43" s="13"/>
      <c r="E43" s="13"/>
      <c r="F43" s="106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</row>
    <row r="44" spans="1:48">
      <c r="A44" s="13"/>
      <c r="B44" s="13"/>
      <c r="C44" s="13"/>
      <c r="D44" s="13"/>
      <c r="E44" s="13"/>
      <c r="F44" s="106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1:48">
      <c r="A45" s="13"/>
      <c r="B45" s="13"/>
      <c r="C45" s="13"/>
      <c r="D45" s="13"/>
      <c r="E45" s="13"/>
      <c r="F45" s="106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1:48">
      <c r="A46" s="13"/>
      <c r="B46" s="13"/>
      <c r="C46" s="13"/>
      <c r="D46" s="13"/>
      <c r="E46" s="13"/>
      <c r="F46" s="106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1:48">
      <c r="A47" s="13"/>
      <c r="B47" s="13"/>
      <c r="C47" s="13"/>
      <c r="D47" s="13"/>
      <c r="E47" s="13"/>
      <c r="F47" s="106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>
      <c r="A48" s="13"/>
      <c r="B48" s="13"/>
      <c r="C48" s="13"/>
      <c r="D48" s="13"/>
      <c r="E48" s="13"/>
      <c r="F48" s="106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>
      <c r="A49" s="13"/>
      <c r="B49" s="13"/>
      <c r="C49" s="13"/>
      <c r="D49" s="13"/>
      <c r="E49" s="13"/>
      <c r="F49" s="106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>
      <c r="A50" s="13"/>
      <c r="B50" s="13"/>
      <c r="C50" s="13"/>
      <c r="D50" s="13"/>
      <c r="E50" s="13"/>
      <c r="F50" s="106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>
      <c r="A51" s="13"/>
      <c r="B51" s="13"/>
      <c r="C51" s="13"/>
      <c r="D51" s="13"/>
      <c r="E51" s="13"/>
      <c r="F51" s="106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>
      <c r="A52" s="13"/>
      <c r="B52" s="13"/>
      <c r="C52" s="13"/>
      <c r="D52" s="13"/>
      <c r="E52" s="13"/>
      <c r="F52" s="106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</row>
    <row r="53" spans="1:48">
      <c r="A53" s="13"/>
      <c r="B53" s="13"/>
      <c r="C53" s="13"/>
      <c r="D53" s="13"/>
      <c r="E53" s="13"/>
      <c r="F53" s="106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1:48">
      <c r="A54" s="13"/>
      <c r="B54" s="13"/>
      <c r="C54" s="13"/>
      <c r="D54" s="13"/>
      <c r="E54" s="13"/>
      <c r="F54" s="106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1:48">
      <c r="A55" s="13"/>
      <c r="B55" s="13"/>
      <c r="C55" s="13"/>
      <c r="D55" s="13"/>
      <c r="E55" s="13"/>
      <c r="F55" s="106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1:48">
      <c r="A56" s="13"/>
      <c r="B56" s="13"/>
      <c r="C56" s="13"/>
      <c r="D56" s="13"/>
      <c r="E56" s="13"/>
      <c r="F56" s="106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1:48">
      <c r="A57" s="13"/>
      <c r="B57" s="13"/>
      <c r="C57" s="13"/>
      <c r="D57" s="13"/>
      <c r="E57" s="13"/>
      <c r="F57" s="106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1:48">
      <c r="A58" s="13"/>
      <c r="B58" s="13"/>
      <c r="C58" s="13"/>
      <c r="D58" s="13"/>
      <c r="E58" s="13"/>
      <c r="F58" s="106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1:48">
      <c r="A59" s="13"/>
      <c r="B59" s="13"/>
      <c r="C59" s="13"/>
      <c r="D59" s="13"/>
      <c r="E59" s="13"/>
      <c r="F59" s="106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1:48">
      <c r="A60" s="13"/>
      <c r="B60" s="13"/>
      <c r="C60" s="13"/>
      <c r="D60" s="13"/>
      <c r="E60" s="13"/>
      <c r="F60" s="106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1:48">
      <c r="A61" s="13"/>
      <c r="B61" s="13"/>
      <c r="C61" s="13"/>
      <c r="D61" s="13"/>
      <c r="E61" s="13"/>
      <c r="F61" s="106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>
      <c r="A62" s="13"/>
      <c r="B62" s="13"/>
      <c r="C62" s="13"/>
      <c r="D62" s="13"/>
      <c r="E62" s="13"/>
      <c r="F62" s="106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>
      <c r="A63" s="13"/>
      <c r="B63" s="13"/>
      <c r="C63" s="13"/>
      <c r="D63" s="13"/>
      <c r="E63" s="13"/>
      <c r="F63" s="106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>
      <c r="A64" s="13"/>
      <c r="B64" s="13"/>
      <c r="C64" s="13"/>
      <c r="D64" s="13"/>
      <c r="E64" s="13"/>
      <c r="F64" s="106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>
      <c r="A65" s="13"/>
      <c r="B65" s="13"/>
      <c r="C65" s="13"/>
      <c r="D65" s="13"/>
      <c r="E65" s="13"/>
      <c r="F65" s="106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>
      <c r="A66" s="13"/>
      <c r="B66" s="13"/>
      <c r="C66" s="13"/>
      <c r="D66" s="13"/>
      <c r="E66" s="13"/>
      <c r="F66" s="106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>
      <c r="A67" s="13"/>
      <c r="B67" s="13"/>
      <c r="C67" s="13"/>
      <c r="D67" s="13"/>
      <c r="E67" s="13"/>
      <c r="F67" s="106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>
      <c r="A68" s="13"/>
      <c r="B68" s="13"/>
      <c r="C68" s="13"/>
      <c r="D68" s="13"/>
      <c r="E68" s="13"/>
      <c r="F68" s="106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>
      <c r="A69" s="13"/>
      <c r="B69" s="13"/>
      <c r="C69" s="13"/>
      <c r="D69" s="13"/>
      <c r="E69" s="13"/>
      <c r="F69" s="106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>
      <c r="A70" s="13"/>
      <c r="B70" s="13"/>
      <c r="C70" s="13"/>
      <c r="D70" s="13"/>
      <c r="E70" s="13"/>
      <c r="F70" s="106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>
      <c r="A71" s="13"/>
      <c r="B71" s="13"/>
      <c r="C71" s="13"/>
      <c r="D71" s="13"/>
      <c r="E71" s="13"/>
      <c r="F71" s="106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>
      <c r="A72" s="13"/>
      <c r="B72" s="13"/>
      <c r="C72" s="13"/>
      <c r="D72" s="13"/>
      <c r="E72" s="13"/>
      <c r="F72" s="106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>
      <c r="A73" s="13"/>
      <c r="B73" s="13"/>
      <c r="C73" s="13"/>
      <c r="D73" s="13"/>
      <c r="E73" s="13"/>
      <c r="F73" s="106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>
      <c r="A74" s="13"/>
      <c r="B74" s="13"/>
      <c r="C74" s="13"/>
      <c r="D74" s="13"/>
      <c r="E74" s="13"/>
      <c r="F74" s="106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>
      <c r="A75" s="13"/>
      <c r="B75" s="13"/>
      <c r="C75" s="13"/>
      <c r="D75" s="13"/>
      <c r="E75" s="13"/>
      <c r="F75" s="106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>
      <c r="A76" s="13"/>
      <c r="B76" s="13"/>
      <c r="C76" s="13"/>
      <c r="D76" s="13"/>
      <c r="E76" s="13"/>
      <c r="F76" s="106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>
      <c r="A77" s="13"/>
      <c r="B77" s="13"/>
      <c r="C77" s="13"/>
      <c r="D77" s="13"/>
      <c r="E77" s="13"/>
      <c r="F77" s="106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>
      <c r="A78" s="13"/>
      <c r="B78" s="13"/>
      <c r="C78" s="13"/>
      <c r="D78" s="13"/>
      <c r="E78" s="13"/>
      <c r="F78" s="106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>
      <c r="A79" s="13"/>
      <c r="B79" s="13"/>
      <c r="C79" s="13"/>
      <c r="D79" s="13"/>
      <c r="E79" s="13"/>
      <c r="F79" s="106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>
      <c r="A80" s="13"/>
      <c r="B80" s="13"/>
      <c r="C80" s="13"/>
      <c r="D80" s="13"/>
      <c r="E80" s="13"/>
      <c r="F80" s="106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>
      <c r="A81" s="13"/>
      <c r="B81" s="13"/>
      <c r="C81" s="13"/>
      <c r="D81" s="13"/>
      <c r="E81" s="13"/>
      <c r="F81" s="106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>
      <c r="A82" s="13"/>
      <c r="B82" s="13"/>
      <c r="C82" s="13"/>
      <c r="D82" s="13"/>
      <c r="E82" s="13"/>
      <c r="F82" s="106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>
      <c r="A83" s="13"/>
      <c r="B83" s="13"/>
      <c r="C83" s="13"/>
      <c r="D83" s="13"/>
      <c r="E83" s="13"/>
      <c r="F83" s="106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>
      <c r="A84" s="13"/>
      <c r="B84" s="13"/>
      <c r="C84" s="13"/>
      <c r="D84" s="13"/>
      <c r="E84" s="13"/>
      <c r="F84" s="106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>
      <c r="A85" s="13"/>
      <c r="B85" s="13"/>
      <c r="C85" s="13"/>
      <c r="D85" s="13"/>
      <c r="E85" s="13"/>
      <c r="F85" s="106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>
      <c r="A86" s="13"/>
      <c r="B86" s="13"/>
      <c r="C86" s="13"/>
      <c r="D86" s="13"/>
      <c r="E86" s="13"/>
      <c r="F86" s="106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>
      <c r="A87" s="13"/>
      <c r="B87" s="13"/>
      <c r="C87" s="13"/>
      <c r="D87" s="13"/>
      <c r="E87" s="13"/>
      <c r="F87" s="106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>
      <c r="A88" s="13"/>
      <c r="B88" s="13"/>
      <c r="C88" s="13"/>
      <c r="D88" s="13"/>
      <c r="E88" s="13"/>
      <c r="F88" s="106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>
      <c r="A89" s="13"/>
      <c r="B89" s="13"/>
      <c r="C89" s="13"/>
      <c r="D89" s="13"/>
      <c r="E89" s="13"/>
      <c r="F89" s="106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>
      <c r="A90" s="13"/>
      <c r="B90" s="13"/>
      <c r="C90" s="13"/>
      <c r="D90" s="13"/>
      <c r="E90" s="13"/>
      <c r="F90" s="106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spans="1:48">
      <c r="A91" s="13"/>
      <c r="B91" s="13"/>
      <c r="C91" s="13"/>
      <c r="D91" s="13"/>
      <c r="E91" s="13"/>
      <c r="F91" s="106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spans="1:48">
      <c r="A92" s="13"/>
      <c r="B92" s="13"/>
      <c r="C92" s="13"/>
      <c r="D92" s="13"/>
      <c r="E92" s="13"/>
      <c r="F92" s="106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spans="1:48">
      <c r="A93" s="13"/>
      <c r="B93" s="13"/>
      <c r="C93" s="13"/>
      <c r="D93" s="13"/>
      <c r="E93" s="13"/>
      <c r="F93" s="106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spans="1:48">
      <c r="A94" s="13"/>
      <c r="B94" s="13"/>
      <c r="C94" s="13"/>
      <c r="D94" s="13"/>
      <c r="E94" s="13"/>
      <c r="F94" s="106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spans="1:48">
      <c r="A95" s="13"/>
      <c r="B95" s="13"/>
      <c r="C95" s="13"/>
      <c r="D95" s="13"/>
      <c r="E95" s="13"/>
      <c r="F95" s="106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spans="1:48">
      <c r="A96" s="13"/>
      <c r="B96" s="13"/>
      <c r="C96" s="13"/>
      <c r="D96" s="13"/>
      <c r="E96" s="13"/>
      <c r="F96" s="106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spans="1:48">
      <c r="A97" s="13"/>
      <c r="B97" s="13"/>
      <c r="C97" s="13"/>
      <c r="D97" s="13"/>
      <c r="E97" s="13"/>
      <c r="F97" s="106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spans="1:48">
      <c r="A98" s="13"/>
      <c r="B98" s="13"/>
      <c r="C98" s="13"/>
      <c r="D98" s="13"/>
      <c r="E98" s="13"/>
      <c r="F98" s="106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spans="1:48">
      <c r="A99" s="13"/>
      <c r="B99" s="13"/>
      <c r="C99" s="13"/>
      <c r="D99" s="13"/>
      <c r="E99" s="13"/>
      <c r="F99" s="106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spans="1:48">
      <c r="A100" s="13"/>
      <c r="B100" s="13"/>
      <c r="C100" s="13"/>
      <c r="D100" s="13"/>
      <c r="E100" s="13"/>
      <c r="F100" s="106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spans="1:48">
      <c r="A101" s="13"/>
      <c r="B101" s="13"/>
      <c r="C101" s="13"/>
      <c r="D101" s="13"/>
      <c r="E101" s="13"/>
      <c r="F101" s="106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spans="1:48">
      <c r="A102" s="13"/>
      <c r="B102" s="13"/>
      <c r="C102" s="13"/>
      <c r="D102" s="13"/>
      <c r="E102" s="13"/>
      <c r="F102" s="106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spans="1:48">
      <c r="A103" s="13"/>
      <c r="B103" s="13"/>
      <c r="C103" s="13"/>
      <c r="D103" s="13"/>
      <c r="E103" s="13"/>
      <c r="F103" s="106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spans="1:48">
      <c r="A104" s="13"/>
      <c r="B104" s="13"/>
      <c r="C104" s="13"/>
      <c r="D104" s="13"/>
      <c r="E104" s="13"/>
      <c r="F104" s="106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spans="1:48">
      <c r="A105" s="13"/>
      <c r="B105" s="13"/>
      <c r="C105" s="13"/>
      <c r="D105" s="13"/>
      <c r="E105" s="13"/>
      <c r="F105" s="10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spans="1:48">
      <c r="A106" s="13"/>
      <c r="B106" s="13"/>
      <c r="C106" s="13"/>
      <c r="D106" s="13"/>
      <c r="E106" s="13"/>
      <c r="F106" s="106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spans="1:48">
      <c r="A107" s="13"/>
      <c r="B107" s="13"/>
      <c r="C107" s="13"/>
      <c r="D107" s="13"/>
      <c r="E107" s="13"/>
      <c r="F107" s="106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spans="1:48">
      <c r="A108" s="13"/>
      <c r="B108" s="13"/>
      <c r="C108" s="13"/>
      <c r="D108" s="13"/>
      <c r="E108" s="13"/>
      <c r="F108" s="106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spans="1:48">
      <c r="A109" s="13"/>
      <c r="B109" s="13"/>
      <c r="C109" s="13"/>
      <c r="D109" s="13"/>
      <c r="E109" s="13"/>
      <c r="F109" s="106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 spans="1:48">
      <c r="A110" s="13"/>
      <c r="B110" s="13"/>
      <c r="C110" s="13"/>
      <c r="D110" s="13"/>
      <c r="E110" s="13"/>
      <c r="F110" s="106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 spans="1:48">
      <c r="A111" s="13"/>
      <c r="B111" s="13"/>
      <c r="C111" s="13"/>
      <c r="D111" s="13"/>
      <c r="E111" s="13"/>
      <c r="F111" s="106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 spans="1:48">
      <c r="A112" s="13"/>
      <c r="B112" s="13"/>
      <c r="C112" s="13"/>
      <c r="D112" s="13"/>
      <c r="E112" s="13"/>
      <c r="F112" s="106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 spans="1:48">
      <c r="A113" s="13"/>
      <c r="B113" s="13"/>
      <c r="C113" s="13"/>
      <c r="D113" s="13"/>
      <c r="E113" s="13"/>
      <c r="F113" s="106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 spans="1:48">
      <c r="A114" s="13"/>
      <c r="B114" s="13"/>
      <c r="C114" s="13"/>
      <c r="D114" s="13"/>
      <c r="E114" s="13"/>
      <c r="F114" s="106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 spans="1:48">
      <c r="A115" s="13"/>
      <c r="B115" s="13"/>
      <c r="C115" s="13"/>
      <c r="D115" s="13"/>
      <c r="E115" s="13"/>
      <c r="F115" s="106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 spans="1:48">
      <c r="A116" s="13"/>
      <c r="B116" s="13"/>
      <c r="C116" s="13"/>
      <c r="D116" s="13"/>
      <c r="E116" s="13"/>
      <c r="F116" s="106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06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06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</row>
    <row r="119" spans="1:48">
      <c r="A119" s="13"/>
      <c r="B119" s="13"/>
      <c r="C119" s="13"/>
      <c r="D119" s="13"/>
      <c r="E119" s="13"/>
      <c r="F119" s="106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</row>
    <row r="120" spans="1:48">
      <c r="A120" s="13"/>
      <c r="B120" s="13"/>
      <c r="C120" s="13"/>
      <c r="D120" s="13"/>
      <c r="E120" s="13"/>
      <c r="F120" s="106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</row>
    <row r="121" spans="1:48">
      <c r="A121" s="13"/>
      <c r="B121" s="13"/>
      <c r="C121" s="13"/>
      <c r="D121" s="13"/>
      <c r="E121" s="13"/>
      <c r="F121" s="106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</row>
    <row r="122" spans="1:48">
      <c r="A122" s="13"/>
      <c r="B122" s="13"/>
      <c r="C122" s="13"/>
      <c r="D122" s="13"/>
      <c r="E122" s="13"/>
      <c r="F122" s="106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</row>
    <row r="123" spans="1:48">
      <c r="A123" s="13"/>
      <c r="B123" s="13"/>
      <c r="C123" s="13"/>
      <c r="D123" s="13"/>
      <c r="E123" s="13"/>
      <c r="F123" s="106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</row>
    <row r="124" spans="1:48">
      <c r="A124" s="13"/>
      <c r="B124" s="13"/>
      <c r="C124" s="13"/>
      <c r="D124" s="13"/>
      <c r="E124" s="13"/>
      <c r="F124" s="106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</row>
    <row r="125" spans="1:48">
      <c r="A125" s="13"/>
      <c r="B125" s="13"/>
      <c r="C125" s="13"/>
      <c r="D125" s="13"/>
      <c r="E125" s="13"/>
      <c r="F125" s="106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</row>
    <row r="126" spans="1:48">
      <c r="A126" s="13"/>
      <c r="B126" s="13"/>
      <c r="C126" s="13"/>
      <c r="D126" s="13"/>
      <c r="E126" s="13"/>
      <c r="F126" s="106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</row>
    <row r="127" spans="1:48">
      <c r="A127" s="13"/>
      <c r="B127" s="13"/>
      <c r="C127" s="13"/>
      <c r="D127" s="13"/>
      <c r="E127" s="13"/>
      <c r="F127" s="106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</row>
    <row r="128" spans="1:48">
      <c r="A128" s="13"/>
      <c r="B128" s="13"/>
      <c r="C128" s="13"/>
      <c r="D128" s="13"/>
      <c r="E128" s="13"/>
      <c r="F128" s="106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</row>
    <row r="129" spans="1:48">
      <c r="A129" s="13"/>
      <c r="B129" s="13"/>
      <c r="C129" s="13"/>
      <c r="D129" s="13"/>
      <c r="E129" s="13"/>
      <c r="F129" s="106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</row>
    <row r="130" spans="1:48">
      <c r="A130" s="13"/>
      <c r="B130" s="13"/>
      <c r="C130" s="13"/>
      <c r="D130" s="13"/>
      <c r="E130" s="13"/>
      <c r="F130" s="106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</row>
    <row r="131" spans="1:48">
      <c r="A131" s="13"/>
      <c r="B131" s="13"/>
      <c r="C131" s="13"/>
      <c r="D131" s="13"/>
      <c r="E131" s="13"/>
      <c r="F131" s="106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</row>
    <row r="132" spans="1:48">
      <c r="A132" s="13"/>
      <c r="B132" s="13"/>
      <c r="C132" s="13"/>
      <c r="D132" s="13"/>
      <c r="E132" s="13"/>
      <c r="F132" s="106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</row>
    <row r="133" spans="1:48">
      <c r="A133" s="13"/>
      <c r="B133" s="13"/>
      <c r="C133" s="13"/>
      <c r="D133" s="13"/>
      <c r="E133" s="13"/>
      <c r="F133" s="106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</row>
    <row r="134" spans="1:48">
      <c r="A134" s="13"/>
      <c r="B134" s="13"/>
      <c r="C134" s="13"/>
      <c r="D134" s="13"/>
      <c r="E134" s="13"/>
      <c r="F134" s="106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</row>
    <row r="135" spans="1:48">
      <c r="A135" s="13"/>
      <c r="B135" s="13"/>
      <c r="C135" s="13"/>
      <c r="D135" s="13"/>
      <c r="E135" s="13"/>
      <c r="F135" s="106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</row>
    <row r="136" spans="1:48">
      <c r="A136" s="13"/>
      <c r="B136" s="13"/>
      <c r="C136" s="13"/>
      <c r="D136" s="13"/>
      <c r="E136" s="13"/>
      <c r="F136" s="106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</row>
    <row r="137" spans="1:48">
      <c r="A137" s="13"/>
      <c r="B137" s="13"/>
      <c r="C137" s="13"/>
      <c r="D137" s="13"/>
      <c r="E137" s="13"/>
      <c r="F137" s="106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</row>
    <row r="138" spans="1:48">
      <c r="A138" s="13"/>
      <c r="B138" s="13"/>
      <c r="C138" s="13"/>
      <c r="D138" s="13"/>
      <c r="E138" s="13"/>
      <c r="F138" s="106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</row>
    <row r="139" spans="1:48">
      <c r="A139" s="13"/>
      <c r="B139" s="13"/>
      <c r="C139" s="13"/>
      <c r="D139" s="13"/>
      <c r="E139" s="13"/>
      <c r="F139" s="106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</row>
    <row r="140" spans="1:48">
      <c r="A140" s="13"/>
      <c r="B140" s="13"/>
      <c r="C140" s="13"/>
      <c r="D140" s="13"/>
      <c r="E140" s="13"/>
      <c r="F140" s="106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</row>
    <row r="141" spans="1:48">
      <c r="A141" s="13"/>
      <c r="B141" s="13"/>
      <c r="C141" s="13"/>
      <c r="D141" s="13"/>
      <c r="E141" s="13"/>
      <c r="F141" s="106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</row>
    <row r="142" spans="1:48">
      <c r="A142" s="13"/>
      <c r="B142" s="13"/>
      <c r="C142" s="13"/>
      <c r="D142" s="13"/>
      <c r="E142" s="13"/>
      <c r="F142" s="106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</row>
    <row r="143" spans="1:48">
      <c r="A143" s="13"/>
      <c r="B143" s="13"/>
      <c r="C143" s="13"/>
      <c r="D143" s="13"/>
      <c r="E143" s="13"/>
      <c r="F143" s="106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</row>
    <row r="144" spans="1:48">
      <c r="A144" s="13"/>
      <c r="B144" s="13"/>
      <c r="C144" s="13"/>
      <c r="D144" s="13"/>
      <c r="E144" s="13"/>
      <c r="F144" s="106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</row>
    <row r="145" spans="1:48">
      <c r="A145" s="13"/>
      <c r="B145" s="13"/>
      <c r="C145" s="13"/>
      <c r="D145" s="13"/>
      <c r="E145" s="13"/>
      <c r="F145" s="106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</row>
    <row r="146" spans="1:48">
      <c r="A146" s="13"/>
      <c r="B146" s="13"/>
      <c r="C146" s="13"/>
      <c r="D146" s="13"/>
      <c r="E146" s="13"/>
      <c r="F146" s="106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</row>
    <row r="147" spans="1:48">
      <c r="A147" s="13"/>
      <c r="B147" s="13"/>
      <c r="C147" s="13"/>
      <c r="D147" s="13"/>
      <c r="E147" s="13"/>
      <c r="F147" s="106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</row>
    <row r="148" spans="1:48">
      <c r="A148" s="13"/>
      <c r="B148" s="13"/>
      <c r="C148" s="13"/>
      <c r="D148" s="13"/>
      <c r="E148" s="13"/>
      <c r="F148" s="106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</row>
    <row r="149" spans="1:48">
      <c r="A149" s="13"/>
      <c r="B149" s="13"/>
      <c r="C149" s="13"/>
      <c r="D149" s="13"/>
      <c r="E149" s="13"/>
      <c r="F149" s="106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</row>
    <row r="150" spans="1:48">
      <c r="A150" s="13"/>
      <c r="B150" s="13"/>
      <c r="C150" s="13"/>
      <c r="D150" s="13"/>
      <c r="E150" s="13"/>
      <c r="F150" s="106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</row>
    <row r="151" spans="1:48">
      <c r="A151" s="13"/>
      <c r="B151" s="13"/>
      <c r="C151" s="13"/>
      <c r="D151" s="13"/>
      <c r="E151" s="13"/>
      <c r="F151" s="106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</row>
    <row r="152" spans="1:48">
      <c r="A152" s="13"/>
      <c r="B152" s="13"/>
      <c r="C152" s="13"/>
      <c r="D152" s="13"/>
      <c r="E152" s="13"/>
      <c r="F152" s="106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</row>
    <row r="153" spans="1:48">
      <c r="A153" s="13"/>
      <c r="B153" s="13"/>
      <c r="C153" s="13"/>
      <c r="D153" s="13"/>
      <c r="E153" s="13"/>
      <c r="F153" s="106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</row>
    <row r="154" spans="1:48">
      <c r="A154" s="13"/>
      <c r="B154" s="13"/>
      <c r="C154" s="13"/>
      <c r="D154" s="13"/>
      <c r="E154" s="13"/>
      <c r="F154" s="106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</row>
    <row r="155" spans="1:48">
      <c r="A155" s="13"/>
      <c r="B155" s="13"/>
      <c r="C155" s="13"/>
      <c r="D155" s="13"/>
      <c r="E155" s="13"/>
      <c r="F155" s="106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</row>
    <row r="156" spans="1:48">
      <c r="A156" s="13"/>
      <c r="B156" s="13"/>
      <c r="C156" s="13"/>
      <c r="D156" s="13"/>
      <c r="E156" s="13"/>
      <c r="F156" s="106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</row>
    <row r="157" spans="1:48">
      <c r="A157" s="13"/>
      <c r="B157" s="13"/>
      <c r="C157" s="13"/>
      <c r="D157" s="13"/>
      <c r="E157" s="13"/>
      <c r="F157" s="106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</row>
    <row r="158" spans="1:48">
      <c r="A158" s="13"/>
      <c r="B158" s="13"/>
      <c r="C158" s="13"/>
      <c r="D158" s="13"/>
      <c r="E158" s="13"/>
      <c r="F158" s="106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</row>
    <row r="159" spans="1:48">
      <c r="A159" s="13"/>
      <c r="B159" s="13"/>
      <c r="C159" s="13"/>
      <c r="D159" s="13"/>
      <c r="E159" s="13"/>
      <c r="F159" s="106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</row>
    <row r="160" spans="1:48">
      <c r="A160" s="13"/>
      <c r="B160" s="13"/>
      <c r="C160" s="13"/>
      <c r="D160" s="13"/>
      <c r="E160" s="13"/>
      <c r="F160" s="10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</row>
    <row r="161" spans="1:48">
      <c r="A161" s="13"/>
      <c r="B161" s="13"/>
      <c r="C161" s="13"/>
      <c r="D161" s="13"/>
      <c r="E161" s="13"/>
      <c r="F161" s="106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</row>
    <row r="162" spans="1:48">
      <c r="A162" s="13"/>
      <c r="B162" s="13"/>
      <c r="C162" s="13"/>
      <c r="D162" s="13"/>
      <c r="E162" s="13"/>
      <c r="F162" s="106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</row>
    <row r="163" spans="1:48">
      <c r="A163" s="13"/>
      <c r="B163" s="13"/>
      <c r="C163" s="13"/>
      <c r="D163" s="13"/>
      <c r="E163" s="13"/>
      <c r="F163" s="106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</row>
    <row r="164" spans="1:48">
      <c r="A164" s="13"/>
      <c r="B164" s="13"/>
      <c r="C164" s="13"/>
      <c r="D164" s="13"/>
      <c r="E164" s="13"/>
      <c r="F164" s="106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</row>
    <row r="165" spans="1:48">
      <c r="A165" s="13"/>
      <c r="B165" s="13"/>
      <c r="C165" s="13"/>
      <c r="D165" s="13"/>
      <c r="E165" s="13"/>
      <c r="F165" s="106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</row>
    <row r="166" spans="1:48">
      <c r="A166" s="13"/>
      <c r="B166" s="13"/>
      <c r="C166" s="13"/>
      <c r="D166" s="13"/>
      <c r="E166" s="13"/>
      <c r="F166" s="106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</row>
    <row r="167" spans="1:48">
      <c r="A167" s="13"/>
      <c r="B167" s="13"/>
      <c r="C167" s="13"/>
      <c r="D167" s="13"/>
      <c r="E167" s="13"/>
      <c r="F167" s="106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</row>
    <row r="168" spans="1:48">
      <c r="A168" s="13"/>
      <c r="B168" s="13"/>
      <c r="C168" s="13"/>
      <c r="D168" s="13"/>
      <c r="E168" s="13"/>
      <c r="F168" s="106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</row>
    <row r="169" spans="1:48">
      <c r="A169" s="13"/>
      <c r="B169" s="13"/>
      <c r="C169" s="13"/>
      <c r="D169" s="13"/>
      <c r="E169" s="13"/>
      <c r="F169" s="106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</row>
    <row r="170" spans="1:48">
      <c r="A170" s="13"/>
      <c r="B170" s="13"/>
      <c r="C170" s="13"/>
      <c r="D170" s="13"/>
      <c r="E170" s="13"/>
      <c r="F170" s="106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</row>
    <row r="171" spans="1:48">
      <c r="A171" s="13"/>
      <c r="B171" s="13"/>
      <c r="C171" s="13"/>
      <c r="D171" s="13"/>
      <c r="E171" s="13"/>
      <c r="F171" s="106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</row>
    <row r="172" spans="1:48">
      <c r="A172" s="13"/>
      <c r="B172" s="13"/>
      <c r="C172" s="13"/>
      <c r="D172" s="13"/>
      <c r="E172" s="13"/>
      <c r="F172" s="106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</row>
    <row r="173" spans="1:48">
      <c r="A173" s="13"/>
      <c r="B173" s="13"/>
      <c r="C173" s="13"/>
      <c r="D173" s="13"/>
      <c r="E173" s="13"/>
      <c r="F173" s="106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</row>
    <row r="174" spans="1:48">
      <c r="A174" s="13"/>
      <c r="B174" s="13"/>
      <c r="C174" s="13"/>
      <c r="D174" s="13"/>
      <c r="E174" s="13"/>
      <c r="F174" s="106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</row>
    <row r="175" spans="1:48">
      <c r="A175" s="13"/>
      <c r="B175" s="13"/>
      <c r="C175" s="13"/>
      <c r="D175" s="13"/>
      <c r="E175" s="13"/>
      <c r="F175" s="106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</row>
    <row r="176" spans="1:48">
      <c r="A176" s="13"/>
      <c r="B176" s="13"/>
      <c r="C176" s="13"/>
      <c r="D176" s="13"/>
      <c r="E176" s="13"/>
      <c r="F176" s="106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</row>
    <row r="177" spans="1:48">
      <c r="A177" s="13"/>
      <c r="B177" s="13"/>
      <c r="C177" s="13"/>
      <c r="D177" s="13"/>
      <c r="E177" s="13"/>
      <c r="F177" s="106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</row>
    <row r="178" spans="1:48">
      <c r="A178" s="13"/>
      <c r="B178" s="13"/>
      <c r="C178" s="13"/>
      <c r="D178" s="13"/>
      <c r="E178" s="13"/>
      <c r="F178" s="10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</row>
    <row r="179" spans="1:48">
      <c r="A179" s="13"/>
      <c r="B179" s="13"/>
      <c r="C179" s="13"/>
      <c r="D179" s="13"/>
      <c r="E179" s="13"/>
      <c r="F179" s="106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</row>
    <row r="180" spans="1:48">
      <c r="A180" s="13"/>
      <c r="B180" s="13"/>
      <c r="C180" s="13"/>
      <c r="D180" s="13"/>
      <c r="E180" s="13"/>
      <c r="F180" s="106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</row>
    <row r="181" spans="1:48">
      <c r="A181" s="13"/>
      <c r="B181" s="13"/>
      <c r="C181" s="13"/>
      <c r="D181" s="13"/>
      <c r="E181" s="13"/>
      <c r="F181" s="106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</row>
    <row r="182" spans="1:48">
      <c r="A182" s="13"/>
      <c r="B182" s="13"/>
      <c r="C182" s="13"/>
      <c r="D182" s="13"/>
      <c r="E182" s="13"/>
      <c r="F182" s="10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</row>
    <row r="183" spans="1:48">
      <c r="A183" s="13"/>
      <c r="B183" s="13"/>
      <c r="C183" s="13"/>
      <c r="D183" s="13"/>
      <c r="E183" s="13"/>
      <c r="F183" s="106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</row>
    <row r="184" spans="1:48">
      <c r="A184" s="13"/>
      <c r="B184" s="13"/>
      <c r="C184" s="13"/>
      <c r="D184" s="13"/>
      <c r="E184" s="13"/>
      <c r="F184" s="106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</row>
    <row r="185" spans="1:48">
      <c r="A185" s="13"/>
      <c r="B185" s="13"/>
      <c r="C185" s="13"/>
      <c r="D185" s="13"/>
      <c r="E185" s="13"/>
      <c r="F185" s="106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</row>
    <row r="186" spans="1:48">
      <c r="A186" s="13"/>
      <c r="B186" s="13"/>
      <c r="C186" s="13"/>
      <c r="D186" s="13"/>
      <c r="E186" s="13"/>
      <c r="F186" s="106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</row>
    <row r="187" spans="1:48">
      <c r="A187" s="13"/>
      <c r="B187" s="13"/>
      <c r="C187" s="13"/>
      <c r="D187" s="13"/>
      <c r="E187" s="13"/>
      <c r="F187" s="106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</row>
    <row r="188" spans="1:48">
      <c r="A188" s="13"/>
      <c r="B188" s="13"/>
      <c r="C188" s="13"/>
      <c r="D188" s="13"/>
      <c r="E188" s="13"/>
      <c r="F188" s="106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</row>
    <row r="189" spans="1:48">
      <c r="A189" s="13"/>
      <c r="B189" s="13"/>
      <c r="C189" s="13"/>
      <c r="D189" s="13"/>
      <c r="E189" s="13"/>
      <c r="F189" s="106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</row>
    <row r="190" spans="1:48">
      <c r="A190" s="13"/>
      <c r="B190" s="13"/>
      <c r="C190" s="13"/>
      <c r="D190" s="13"/>
      <c r="E190" s="13"/>
      <c r="F190" s="106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</row>
    <row r="191" spans="1:48">
      <c r="A191" s="13"/>
      <c r="B191" s="13"/>
      <c r="C191" s="13"/>
      <c r="D191" s="13"/>
      <c r="E191" s="13"/>
      <c r="F191" s="106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</row>
    <row r="192" spans="1:48">
      <c r="A192" s="13"/>
      <c r="B192" s="13"/>
      <c r="C192" s="13"/>
      <c r="D192" s="13"/>
      <c r="E192" s="13"/>
      <c r="F192" s="106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</row>
    <row r="193" spans="1:48">
      <c r="A193" s="13"/>
      <c r="B193" s="13"/>
      <c r="C193" s="13"/>
      <c r="D193" s="13"/>
      <c r="E193" s="13"/>
      <c r="F193" s="106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</row>
    <row r="194" spans="1:48">
      <c r="A194" s="13"/>
      <c r="B194" s="13"/>
      <c r="C194" s="13"/>
      <c r="D194" s="13"/>
      <c r="E194" s="13"/>
      <c r="F194" s="106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</row>
    <row r="195" spans="1:48">
      <c r="A195" s="13"/>
      <c r="B195" s="13"/>
      <c r="C195" s="13"/>
      <c r="D195" s="13"/>
      <c r="E195" s="13"/>
      <c r="F195" s="106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</row>
    <row r="196" spans="1:48">
      <c r="A196" s="13"/>
      <c r="B196" s="13"/>
      <c r="C196" s="13"/>
      <c r="D196" s="13"/>
      <c r="E196" s="13"/>
      <c r="F196" s="106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</row>
    <row r="197" spans="1:48">
      <c r="A197" s="13"/>
      <c r="B197" s="13"/>
      <c r="C197" s="13"/>
      <c r="D197" s="13"/>
      <c r="E197" s="13"/>
      <c r="F197" s="106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</row>
    <row r="198" spans="1:48">
      <c r="A198" s="13"/>
      <c r="B198" s="13"/>
      <c r="C198" s="13"/>
      <c r="D198" s="13"/>
      <c r="E198" s="13"/>
      <c r="F198" s="106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</row>
    <row r="199" spans="1:48">
      <c r="A199" s="13"/>
      <c r="B199" s="13"/>
      <c r="C199" s="13"/>
      <c r="D199" s="13"/>
      <c r="E199" s="13"/>
      <c r="F199" s="106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</row>
    <row r="200" spans="1:48">
      <c r="A200" s="13"/>
      <c r="B200" s="13"/>
      <c r="C200" s="13"/>
      <c r="D200" s="13"/>
      <c r="E200" s="13"/>
      <c r="F200" s="106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</row>
    <row r="201" spans="1:48">
      <c r="A201" s="13"/>
      <c r="B201" s="13"/>
      <c r="C201" s="13"/>
      <c r="D201" s="13"/>
      <c r="E201" s="13"/>
      <c r="F201" s="106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</row>
    <row r="202" spans="1:48">
      <c r="A202" s="13"/>
      <c r="B202" s="13"/>
      <c r="C202" s="13"/>
      <c r="D202" s="13"/>
      <c r="E202" s="13"/>
      <c r="F202" s="106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</row>
    <row r="203" spans="1:48">
      <c r="A203" s="13"/>
      <c r="B203" s="13"/>
      <c r="C203" s="13"/>
      <c r="D203" s="13"/>
      <c r="E203" s="13"/>
      <c r="F203" s="106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</row>
    <row r="204" spans="1:48">
      <c r="A204" s="13"/>
      <c r="B204" s="13"/>
      <c r="C204" s="13"/>
      <c r="D204" s="13"/>
      <c r="E204" s="13"/>
      <c r="F204" s="106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</row>
    <row r="205" spans="1:48">
      <c r="A205" s="13"/>
      <c r="B205" s="13"/>
      <c r="C205" s="13"/>
      <c r="D205" s="13"/>
      <c r="E205" s="13"/>
      <c r="F205" s="106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</row>
    <row r="206" spans="1:48">
      <c r="A206" s="13"/>
      <c r="B206" s="13"/>
      <c r="C206" s="13"/>
      <c r="D206" s="13"/>
      <c r="E206" s="13"/>
      <c r="F206" s="106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</row>
    <row r="207" spans="1:48">
      <c r="A207" s="13"/>
      <c r="B207" s="13"/>
      <c r="C207" s="13"/>
      <c r="D207" s="13"/>
      <c r="E207" s="13"/>
      <c r="F207" s="106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</row>
    <row r="208" spans="1:48">
      <c r="A208" s="13"/>
      <c r="B208" s="13"/>
      <c r="C208" s="13"/>
      <c r="D208" s="13"/>
      <c r="E208" s="13"/>
      <c r="F208" s="106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</row>
    <row r="209" spans="1:48">
      <c r="A209" s="13"/>
      <c r="B209" s="13"/>
      <c r="C209" s="13"/>
      <c r="D209" s="13"/>
      <c r="E209" s="13"/>
      <c r="F209" s="106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</row>
    <row r="210" spans="1:48">
      <c r="A210" s="13"/>
      <c r="B210" s="13"/>
      <c r="C210" s="13"/>
      <c r="D210" s="13"/>
      <c r="E210" s="13"/>
      <c r="F210" s="106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</row>
    <row r="211" spans="1:48">
      <c r="A211" s="13"/>
      <c r="B211" s="13"/>
      <c r="C211" s="13"/>
      <c r="D211" s="13"/>
      <c r="E211" s="13"/>
      <c r="F211" s="106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</row>
    <row r="212" spans="1:48">
      <c r="A212" s="13"/>
      <c r="B212" s="13"/>
      <c r="C212" s="13"/>
      <c r="D212" s="13"/>
      <c r="E212" s="13"/>
      <c r="F212" s="10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</row>
    <row r="213" spans="1:48">
      <c r="A213" s="13"/>
      <c r="B213" s="13"/>
      <c r="C213" s="13"/>
      <c r="D213" s="13"/>
      <c r="E213" s="13"/>
      <c r="F213" s="106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</row>
    <row r="214" spans="1:48">
      <c r="A214" s="13"/>
      <c r="B214" s="13"/>
      <c r="C214" s="13"/>
      <c r="D214" s="13"/>
      <c r="E214" s="13"/>
      <c r="F214" s="10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</row>
    <row r="215" spans="1:48">
      <c r="A215" s="13"/>
      <c r="B215" s="13"/>
      <c r="C215" s="13"/>
      <c r="D215" s="13"/>
      <c r="E215" s="13"/>
      <c r="F215" s="106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</row>
    <row r="216" spans="1:48">
      <c r="A216" s="13"/>
      <c r="B216" s="13"/>
      <c r="C216" s="13"/>
      <c r="D216" s="13"/>
      <c r="E216" s="13"/>
      <c r="F216" s="106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</row>
    <row r="217" spans="1:48">
      <c r="A217" s="13"/>
      <c r="B217" s="13"/>
      <c r="C217" s="13"/>
      <c r="D217" s="13"/>
      <c r="E217" s="13"/>
      <c r="F217" s="106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</row>
    <row r="218" spans="1:48">
      <c r="A218" s="13"/>
      <c r="B218" s="13"/>
      <c r="C218" s="13"/>
      <c r="D218" s="13"/>
      <c r="E218" s="13"/>
      <c r="F218" s="106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</row>
    <row r="219" spans="1:48">
      <c r="A219" s="13"/>
      <c r="B219" s="13"/>
      <c r="C219" s="13"/>
      <c r="D219" s="13"/>
      <c r="E219" s="13"/>
      <c r="F219" s="106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</row>
    <row r="220" spans="1:48">
      <c r="A220" s="13"/>
      <c r="B220" s="13"/>
      <c r="C220" s="13"/>
      <c r="D220" s="13"/>
      <c r="E220" s="13"/>
      <c r="F220" s="106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</row>
    <row r="221" spans="1:48">
      <c r="A221" s="13"/>
      <c r="B221" s="13"/>
      <c r="C221" s="13"/>
      <c r="D221" s="13"/>
      <c r="E221" s="13"/>
      <c r="F221" s="106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</row>
    <row r="222" spans="1:48">
      <c r="A222" s="13"/>
      <c r="B222" s="13"/>
      <c r="C222" s="13"/>
      <c r="D222" s="13"/>
      <c r="E222" s="13"/>
      <c r="F222" s="106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</row>
    <row r="223" spans="1:48">
      <c r="A223" s="13"/>
      <c r="B223" s="13"/>
      <c r="C223" s="13"/>
      <c r="D223" s="13"/>
      <c r="E223" s="13"/>
      <c r="F223" s="106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</row>
    <row r="224" spans="1:48">
      <c r="A224" s="13"/>
      <c r="B224" s="13"/>
      <c r="C224" s="13"/>
      <c r="D224" s="13"/>
      <c r="E224" s="13"/>
      <c r="F224" s="106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</row>
    <row r="225" spans="1:48">
      <c r="A225" s="13"/>
      <c r="B225" s="13"/>
      <c r="C225" s="13"/>
      <c r="D225" s="13"/>
      <c r="E225" s="13"/>
      <c r="F225" s="106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</row>
    <row r="226" spans="1:48">
      <c r="A226" s="13"/>
      <c r="B226" s="13"/>
      <c r="C226" s="13"/>
      <c r="D226" s="13"/>
      <c r="E226" s="13"/>
      <c r="F226" s="106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</row>
    <row r="227" spans="1:48">
      <c r="A227" s="13"/>
      <c r="B227" s="13"/>
      <c r="C227" s="13"/>
      <c r="D227" s="13"/>
      <c r="E227" s="13"/>
      <c r="F227" s="106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</row>
    <row r="228" spans="1:48">
      <c r="A228" s="13"/>
      <c r="B228" s="13"/>
      <c r="C228" s="13"/>
      <c r="D228" s="13"/>
      <c r="E228" s="13"/>
      <c r="F228" s="106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</row>
    <row r="229" spans="1:48">
      <c r="A229" s="13"/>
      <c r="B229" s="13"/>
      <c r="C229" s="13"/>
      <c r="D229" s="13"/>
      <c r="E229" s="13"/>
      <c r="F229" s="106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</row>
    <row r="230" spans="1:48">
      <c r="A230" s="13"/>
      <c r="B230" s="13"/>
      <c r="C230" s="13"/>
      <c r="D230" s="13"/>
      <c r="E230" s="13"/>
      <c r="F230" s="106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</row>
    <row r="231" spans="1:48">
      <c r="A231" s="13"/>
      <c r="B231" s="13"/>
      <c r="C231" s="13"/>
      <c r="D231" s="13"/>
      <c r="E231" s="13"/>
      <c r="F231" s="106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</row>
    <row r="232" spans="1:48">
      <c r="A232" s="13"/>
      <c r="B232" s="13"/>
      <c r="C232" s="13"/>
      <c r="D232" s="13"/>
      <c r="E232" s="13"/>
      <c r="F232" s="106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</row>
    <row r="233" spans="1:48">
      <c r="A233" s="13"/>
      <c r="B233" s="13"/>
      <c r="C233" s="13"/>
      <c r="D233" s="13"/>
      <c r="E233" s="13"/>
      <c r="F233" s="106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</row>
    <row r="234" spans="1:48">
      <c r="A234" s="13"/>
      <c r="B234" s="13"/>
      <c r="C234" s="13"/>
      <c r="D234" s="13"/>
      <c r="E234" s="13"/>
      <c r="F234" s="106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</row>
    <row r="235" spans="1:48">
      <c r="A235" s="13"/>
      <c r="B235" s="13"/>
      <c r="C235" s="13"/>
      <c r="D235" s="13"/>
      <c r="E235" s="13"/>
      <c r="F235" s="106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</row>
    <row r="236" spans="1:48">
      <c r="A236" s="13"/>
      <c r="B236" s="13"/>
      <c r="C236" s="13"/>
      <c r="D236" s="13"/>
      <c r="E236" s="13"/>
      <c r="F236" s="106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</row>
    <row r="237" spans="1:48">
      <c r="A237" s="13"/>
      <c r="B237" s="13"/>
      <c r="C237" s="13"/>
      <c r="D237" s="13"/>
      <c r="E237" s="13"/>
      <c r="F237" s="106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</row>
    <row r="238" spans="1:48">
      <c r="A238" s="13"/>
      <c r="B238" s="13"/>
      <c r="C238" s="13"/>
      <c r="D238" s="13"/>
      <c r="E238" s="13"/>
      <c r="F238" s="106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</row>
    <row r="239" spans="1:48">
      <c r="A239" s="13"/>
      <c r="B239" s="13"/>
      <c r="C239" s="13"/>
      <c r="D239" s="13"/>
      <c r="E239" s="13"/>
      <c r="F239" s="106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</row>
    <row r="240" spans="1:48">
      <c r="A240" s="13"/>
      <c r="B240" s="13"/>
      <c r="C240" s="13"/>
      <c r="D240" s="13"/>
      <c r="E240" s="13"/>
      <c r="F240" s="106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</row>
    <row r="241" spans="1:48">
      <c r="A241" s="13"/>
      <c r="B241" s="13"/>
      <c r="C241" s="13"/>
      <c r="D241" s="13"/>
      <c r="E241" s="13"/>
      <c r="F241" s="106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</row>
    <row r="242" spans="1:48">
      <c r="A242" s="13"/>
      <c r="B242" s="13"/>
      <c r="C242" s="13"/>
      <c r="D242" s="13"/>
      <c r="E242" s="13"/>
      <c r="F242" s="106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</row>
    <row r="243" spans="1:48">
      <c r="A243" s="13"/>
      <c r="B243" s="13"/>
      <c r="C243" s="13"/>
      <c r="D243" s="13"/>
      <c r="E243" s="13"/>
      <c r="F243" s="106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</row>
    <row r="244" spans="1:48">
      <c r="A244" s="13"/>
      <c r="B244" s="13"/>
      <c r="C244" s="13"/>
      <c r="D244" s="13"/>
      <c r="E244" s="13"/>
      <c r="F244" s="106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</row>
    <row r="245" spans="1:48">
      <c r="A245" s="13"/>
      <c r="B245" s="13"/>
      <c r="C245" s="13"/>
      <c r="D245" s="13"/>
      <c r="E245" s="13"/>
      <c r="F245" s="106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</row>
    <row r="246" spans="1:48">
      <c r="A246" s="13"/>
      <c r="B246" s="13"/>
      <c r="C246" s="13"/>
      <c r="D246" s="13"/>
      <c r="E246" s="13"/>
      <c r="F246" s="106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</row>
    <row r="247" spans="1:48">
      <c r="A247" s="13"/>
      <c r="B247" s="13"/>
      <c r="C247" s="13"/>
      <c r="D247" s="13"/>
      <c r="E247" s="13"/>
      <c r="F247" s="106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</row>
    <row r="248" spans="1:48">
      <c r="A248" s="13"/>
      <c r="B248" s="13"/>
      <c r="C248" s="13"/>
      <c r="D248" s="13"/>
      <c r="E248" s="13"/>
      <c r="F248" s="106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</row>
    <row r="249" spans="1:48">
      <c r="A249" s="13"/>
      <c r="B249" s="13"/>
      <c r="C249" s="13"/>
      <c r="D249" s="13"/>
      <c r="E249" s="13"/>
      <c r="F249" s="106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</row>
    <row r="250" spans="1:48">
      <c r="A250" s="13"/>
      <c r="B250" s="13"/>
      <c r="C250" s="13"/>
      <c r="D250" s="13"/>
      <c r="E250" s="13"/>
      <c r="F250" s="106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</row>
    <row r="251" spans="1:48">
      <c r="A251" s="13"/>
      <c r="B251" s="13"/>
      <c r="C251" s="13"/>
      <c r="D251" s="13"/>
      <c r="E251" s="13"/>
      <c r="F251" s="106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</row>
    <row r="252" spans="1:48">
      <c r="A252" s="13"/>
      <c r="B252" s="13"/>
      <c r="C252" s="13"/>
      <c r="D252" s="13"/>
      <c r="E252" s="13"/>
      <c r="F252" s="106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</row>
    <row r="253" spans="1:48">
      <c r="A253" s="13"/>
      <c r="B253" s="13"/>
      <c r="C253" s="13"/>
      <c r="D253" s="13"/>
      <c r="E253" s="13"/>
      <c r="F253" s="106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</row>
    <row r="254" spans="1:48">
      <c r="A254" s="13"/>
      <c r="B254" s="13"/>
      <c r="C254" s="13"/>
      <c r="D254" s="13"/>
      <c r="E254" s="13"/>
      <c r="F254" s="106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</row>
    <row r="255" spans="1:48">
      <c r="A255" s="13"/>
      <c r="B255" s="13"/>
      <c r="C255" s="13"/>
      <c r="D255" s="13"/>
      <c r="E255" s="13"/>
      <c r="F255" s="106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</row>
    <row r="256" spans="1:48">
      <c r="A256" s="13"/>
      <c r="B256" s="13"/>
      <c r="C256" s="13"/>
      <c r="D256" s="13"/>
      <c r="E256" s="13"/>
      <c r="F256" s="106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</row>
    <row r="257" spans="1:48">
      <c r="A257" s="13"/>
      <c r="B257" s="13"/>
      <c r="C257" s="13"/>
      <c r="D257" s="13"/>
      <c r="E257" s="13"/>
      <c r="F257" s="106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</row>
    <row r="258" spans="1:48">
      <c r="A258" s="13"/>
      <c r="B258" s="13"/>
      <c r="C258" s="13"/>
      <c r="D258" s="13"/>
      <c r="E258" s="13"/>
      <c r="F258" s="10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</row>
    <row r="259" spans="1:48">
      <c r="A259" s="13"/>
      <c r="B259" s="13"/>
      <c r="C259" s="13"/>
      <c r="D259" s="13"/>
      <c r="E259" s="13"/>
      <c r="F259" s="106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</row>
    <row r="260" spans="1:48">
      <c r="A260" s="13"/>
      <c r="B260" s="13"/>
      <c r="C260" s="13"/>
      <c r="D260" s="13"/>
      <c r="E260" s="13"/>
      <c r="F260" s="106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</row>
    <row r="261" spans="1:48">
      <c r="A261" s="13"/>
      <c r="B261" s="13"/>
      <c r="C261" s="13"/>
      <c r="D261" s="13"/>
      <c r="E261" s="13"/>
      <c r="F261" s="106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</row>
    <row r="262" spans="1:48">
      <c r="A262" s="13"/>
      <c r="B262" s="13"/>
      <c r="C262" s="13"/>
      <c r="D262" s="13"/>
      <c r="E262" s="13"/>
      <c r="F262" s="106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</row>
    <row r="263" spans="1:48">
      <c r="A263" s="13"/>
      <c r="B263" s="13"/>
      <c r="C263" s="13"/>
      <c r="D263" s="13"/>
      <c r="E263" s="13"/>
      <c r="F263" s="106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</row>
    <row r="264" spans="1:48">
      <c r="A264" s="13"/>
      <c r="B264" s="13"/>
      <c r="C264" s="13"/>
      <c r="D264" s="13"/>
      <c r="E264" s="13"/>
      <c r="F264" s="10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</row>
    <row r="265" spans="1:48">
      <c r="A265" s="13"/>
      <c r="B265" s="13"/>
      <c r="C265" s="13"/>
      <c r="D265" s="13"/>
      <c r="E265" s="13"/>
      <c r="F265" s="106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</row>
    <row r="266" spans="1:48">
      <c r="A266" s="13"/>
      <c r="B266" s="13"/>
      <c r="C266" s="13"/>
      <c r="D266" s="13"/>
      <c r="E266" s="13"/>
      <c r="F266" s="106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</row>
    <row r="267" spans="1:48">
      <c r="A267" s="13"/>
      <c r="B267" s="13"/>
      <c r="C267" s="13"/>
      <c r="D267" s="13"/>
      <c r="E267" s="13"/>
      <c r="F267" s="106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</row>
    <row r="268" spans="1:48">
      <c r="A268" s="13"/>
      <c r="B268" s="13"/>
      <c r="C268" s="13"/>
      <c r="D268" s="13"/>
      <c r="E268" s="13"/>
      <c r="F268" s="106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</row>
    <row r="269" spans="1:48">
      <c r="A269" s="13"/>
      <c r="B269" s="13"/>
      <c r="C269" s="13"/>
      <c r="D269" s="13"/>
      <c r="E269" s="13"/>
      <c r="F269" s="106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</row>
    <row r="270" spans="1:48">
      <c r="A270" s="13"/>
      <c r="B270" s="13"/>
      <c r="C270" s="13"/>
      <c r="D270" s="13"/>
      <c r="E270" s="13"/>
      <c r="F270" s="106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</row>
    <row r="271" spans="1:48">
      <c r="A271" s="13"/>
      <c r="B271" s="13"/>
      <c r="C271" s="13"/>
      <c r="D271" s="13"/>
      <c r="E271" s="13"/>
      <c r="F271" s="106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</row>
    <row r="272" spans="1:48">
      <c r="A272" s="13"/>
      <c r="B272" s="13"/>
      <c r="C272" s="13"/>
      <c r="D272" s="13"/>
      <c r="E272" s="13"/>
      <c r="F272" s="106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</row>
    <row r="273" spans="1:48">
      <c r="A273" s="13"/>
      <c r="B273" s="13"/>
      <c r="C273" s="13"/>
      <c r="D273" s="13"/>
      <c r="E273" s="13"/>
      <c r="F273" s="106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</row>
    <row r="274" spans="1:48">
      <c r="A274" s="13"/>
      <c r="B274" s="13"/>
      <c r="C274" s="13"/>
      <c r="D274" s="13"/>
      <c r="E274" s="13"/>
      <c r="F274" s="106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</row>
    <row r="275" spans="1:48">
      <c r="A275" s="13"/>
      <c r="B275" s="13"/>
      <c r="C275" s="13"/>
      <c r="D275" s="13"/>
      <c r="E275" s="13"/>
      <c r="F275" s="106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</row>
    <row r="276" spans="1:48">
      <c r="A276" s="13"/>
      <c r="B276" s="13"/>
      <c r="C276" s="13"/>
      <c r="D276" s="13"/>
      <c r="E276" s="13"/>
      <c r="F276" s="106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</row>
    <row r="277" spans="1:48">
      <c r="A277" s="13"/>
      <c r="B277" s="13"/>
      <c r="C277" s="13"/>
      <c r="D277" s="13"/>
      <c r="E277" s="13"/>
      <c r="F277" s="106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</row>
    <row r="278" spans="1:48">
      <c r="A278" s="13"/>
      <c r="B278" s="13"/>
      <c r="C278" s="13"/>
      <c r="D278" s="13"/>
      <c r="E278" s="13"/>
      <c r="F278" s="106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</row>
    <row r="279" spans="1:48">
      <c r="A279" s="13"/>
      <c r="B279" s="13"/>
      <c r="C279" s="13"/>
      <c r="D279" s="13"/>
      <c r="E279" s="13"/>
      <c r="F279" s="106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</row>
    <row r="280" spans="1:48">
      <c r="A280" s="13"/>
      <c r="B280" s="13"/>
      <c r="C280" s="13"/>
      <c r="D280" s="13"/>
      <c r="E280" s="13"/>
      <c r="F280" s="106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</row>
    <row r="281" spans="1:48">
      <c r="A281" s="13"/>
      <c r="B281" s="13"/>
      <c r="C281" s="13"/>
      <c r="D281" s="13"/>
      <c r="E281" s="13"/>
      <c r="F281" s="106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</row>
    <row r="282" spans="1:48">
      <c r="A282" s="13"/>
      <c r="B282" s="13"/>
      <c r="C282" s="13"/>
      <c r="D282" s="13"/>
      <c r="E282" s="13"/>
      <c r="F282" s="106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</row>
    <row r="283" spans="1:48">
      <c r="A283" s="13"/>
      <c r="B283" s="13"/>
      <c r="C283" s="13"/>
      <c r="D283" s="13"/>
      <c r="E283" s="13"/>
      <c r="F283" s="106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</row>
    <row r="284" spans="1:48">
      <c r="A284" s="13"/>
      <c r="B284" s="13"/>
      <c r="C284" s="13"/>
      <c r="D284" s="13"/>
      <c r="E284" s="13"/>
      <c r="F284" s="106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</row>
    <row r="285" spans="1:48">
      <c r="A285" s="13"/>
      <c r="B285" s="13"/>
      <c r="C285" s="13"/>
      <c r="D285" s="13"/>
      <c r="E285" s="13"/>
      <c r="F285" s="106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</row>
    <row r="286" spans="1:48">
      <c r="A286" s="13"/>
      <c r="B286" s="13"/>
      <c r="C286" s="13"/>
      <c r="D286" s="13"/>
      <c r="E286" s="13"/>
      <c r="F286" s="106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</row>
    <row r="287" spans="1:48">
      <c r="A287" s="13"/>
      <c r="B287" s="13"/>
      <c r="C287" s="13"/>
      <c r="D287" s="13"/>
      <c r="E287" s="13"/>
      <c r="F287" s="106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</row>
    <row r="288" spans="1:48">
      <c r="A288" s="13"/>
      <c r="B288" s="13"/>
      <c r="C288" s="13"/>
      <c r="D288" s="13"/>
      <c r="E288" s="13"/>
      <c r="F288" s="106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</row>
    <row r="289" spans="1:48">
      <c r="A289" s="13"/>
      <c r="B289" s="13"/>
      <c r="C289" s="13"/>
      <c r="D289" s="13"/>
      <c r="E289" s="13"/>
      <c r="F289" s="106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</row>
    <row r="290" spans="1:48">
      <c r="A290" s="13"/>
      <c r="B290" s="13"/>
      <c r="C290" s="13"/>
      <c r="D290" s="13"/>
      <c r="E290" s="13"/>
      <c r="F290" s="106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</row>
    <row r="291" spans="1:48">
      <c r="A291" s="13"/>
      <c r="B291" s="13"/>
      <c r="C291" s="13"/>
      <c r="D291" s="13"/>
      <c r="E291" s="13"/>
      <c r="F291" s="106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</row>
    <row r="292" spans="1:48">
      <c r="A292" s="13"/>
      <c r="B292" s="13"/>
      <c r="C292" s="13"/>
      <c r="D292" s="13"/>
      <c r="E292" s="13"/>
      <c r="F292" s="106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</row>
    <row r="293" spans="1:48">
      <c r="A293" s="13"/>
      <c r="B293" s="13"/>
      <c r="C293" s="13"/>
      <c r="D293" s="13"/>
      <c r="E293" s="13"/>
      <c r="F293" s="106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</row>
    <row r="294" spans="1:48">
      <c r="A294" s="13"/>
      <c r="B294" s="13"/>
      <c r="C294" s="13"/>
      <c r="D294" s="13"/>
      <c r="E294" s="13"/>
      <c r="F294" s="106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</row>
    <row r="295" spans="1:48">
      <c r="A295" s="13"/>
      <c r="B295" s="13"/>
      <c r="C295" s="13"/>
      <c r="D295" s="13"/>
      <c r="E295" s="13"/>
      <c r="F295" s="106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</row>
    <row r="296" spans="1:48">
      <c r="A296" s="13"/>
      <c r="B296" s="13"/>
      <c r="C296" s="13"/>
      <c r="D296" s="13"/>
      <c r="E296" s="13"/>
      <c r="F296" s="106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</row>
    <row r="297" spans="1:48">
      <c r="A297" s="13"/>
      <c r="B297" s="13"/>
      <c r="C297" s="13"/>
      <c r="D297" s="13"/>
      <c r="E297" s="13"/>
      <c r="F297" s="106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</row>
    <row r="298" spans="1:48">
      <c r="A298" s="13"/>
      <c r="B298" s="13"/>
      <c r="C298" s="13"/>
      <c r="D298" s="13"/>
      <c r="E298" s="13"/>
      <c r="F298" s="106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</row>
    <row r="299" spans="1:48">
      <c r="A299" s="13"/>
      <c r="B299" s="13"/>
      <c r="C299" s="13"/>
      <c r="D299" s="13"/>
      <c r="E299" s="13"/>
      <c r="F299" s="106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</row>
    <row r="300" spans="1:48">
      <c r="A300" s="13"/>
      <c r="B300" s="13"/>
      <c r="C300" s="13"/>
      <c r="D300" s="13"/>
      <c r="E300" s="13"/>
      <c r="F300" s="106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</row>
    <row r="301" spans="1:48">
      <c r="A301" s="13"/>
      <c r="B301" s="13"/>
      <c r="C301" s="13"/>
      <c r="D301" s="13"/>
      <c r="E301" s="13"/>
      <c r="F301" s="106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</row>
    <row r="302" spans="1:48">
      <c r="A302" s="13"/>
      <c r="B302" s="13"/>
      <c r="C302" s="13"/>
      <c r="D302" s="13"/>
      <c r="E302" s="13"/>
      <c r="F302" s="106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</row>
    <row r="303" spans="1:48">
      <c r="A303" s="13"/>
      <c r="B303" s="13"/>
      <c r="C303" s="13"/>
      <c r="D303" s="13"/>
      <c r="E303" s="13"/>
      <c r="F303" s="106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</row>
    <row r="304" spans="1:48">
      <c r="A304" s="13"/>
      <c r="B304" s="13"/>
      <c r="C304" s="13"/>
      <c r="D304" s="13"/>
      <c r="E304" s="13"/>
      <c r="F304" s="106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</row>
    <row r="305" spans="1:48">
      <c r="A305" s="13"/>
      <c r="B305" s="13"/>
      <c r="C305" s="13"/>
      <c r="D305" s="13"/>
      <c r="E305" s="13"/>
      <c r="F305" s="106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</row>
    <row r="306" spans="1:48">
      <c r="A306" s="13"/>
      <c r="B306" s="13"/>
      <c r="C306" s="13"/>
      <c r="D306" s="13"/>
      <c r="E306" s="13"/>
      <c r="F306" s="106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</row>
    <row r="307" spans="1:48">
      <c r="A307" s="13"/>
      <c r="B307" s="13"/>
      <c r="C307" s="13"/>
      <c r="D307" s="13"/>
      <c r="E307" s="13"/>
      <c r="F307" s="106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</row>
    <row r="308" spans="1:48">
      <c r="A308" s="13"/>
      <c r="B308" s="13"/>
      <c r="C308" s="13"/>
      <c r="D308" s="13"/>
      <c r="E308" s="13"/>
      <c r="F308" s="106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</row>
    <row r="309" spans="1:48">
      <c r="A309" s="13"/>
      <c r="B309" s="13"/>
      <c r="C309" s="13"/>
      <c r="D309" s="13"/>
      <c r="E309" s="13"/>
      <c r="F309" s="106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</row>
    <row r="310" spans="1:48">
      <c r="A310" s="13"/>
      <c r="B310" s="13"/>
      <c r="C310" s="13"/>
      <c r="D310" s="13"/>
      <c r="E310" s="13"/>
      <c r="F310" s="106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</row>
    <row r="311" spans="1:48">
      <c r="A311" s="13"/>
      <c r="B311" s="13"/>
      <c r="C311" s="13"/>
      <c r="D311" s="13"/>
      <c r="E311" s="13"/>
      <c r="F311" s="106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</row>
    <row r="312" spans="1:48">
      <c r="A312" s="13"/>
      <c r="B312" s="13"/>
      <c r="C312" s="13"/>
      <c r="D312" s="13"/>
      <c r="E312" s="13"/>
      <c r="F312" s="106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</row>
    <row r="313" spans="1:48">
      <c r="A313" s="13"/>
      <c r="B313" s="13"/>
      <c r="C313" s="13"/>
      <c r="D313" s="13"/>
      <c r="E313" s="13"/>
      <c r="F313" s="106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</row>
    <row r="314" spans="1:48">
      <c r="A314" s="13"/>
      <c r="B314" s="13"/>
      <c r="C314" s="13"/>
      <c r="D314" s="13"/>
      <c r="E314" s="13"/>
      <c r="F314" s="106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</row>
    <row r="315" spans="1:48">
      <c r="A315" s="13"/>
      <c r="B315" s="13"/>
      <c r="C315" s="13"/>
      <c r="D315" s="13"/>
      <c r="E315" s="13"/>
      <c r="F315" s="106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</row>
    <row r="316" spans="1:48">
      <c r="A316" s="13"/>
      <c r="B316" s="13"/>
      <c r="C316" s="13"/>
      <c r="D316" s="13"/>
      <c r="E316" s="13"/>
      <c r="F316" s="106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</row>
    <row r="317" spans="1:48">
      <c r="A317" s="13"/>
      <c r="B317" s="13"/>
      <c r="C317" s="13"/>
      <c r="D317" s="13"/>
      <c r="E317" s="13"/>
      <c r="F317" s="106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</row>
    <row r="318" spans="1:48">
      <c r="A318" s="13"/>
      <c r="B318" s="13"/>
      <c r="C318" s="13"/>
      <c r="D318" s="13"/>
      <c r="E318" s="13"/>
      <c r="F318" s="106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</row>
    <row r="319" spans="1:48">
      <c r="A319" s="13"/>
      <c r="B319" s="13"/>
      <c r="C319" s="13"/>
      <c r="D319" s="13"/>
      <c r="E319" s="13"/>
      <c r="F319" s="106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</row>
    <row r="320" spans="1:48">
      <c r="A320" s="13"/>
      <c r="B320" s="13"/>
      <c r="C320" s="13"/>
      <c r="D320" s="13"/>
      <c r="E320" s="13"/>
      <c r="F320" s="106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</row>
    <row r="321" spans="1:48">
      <c r="A321" s="13"/>
      <c r="B321" s="13"/>
      <c r="C321" s="13"/>
      <c r="D321" s="13"/>
      <c r="E321" s="13"/>
      <c r="F321" s="106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</row>
    <row r="322" spans="1:48">
      <c r="A322" s="13"/>
      <c r="B322" s="13"/>
      <c r="C322" s="13"/>
      <c r="D322" s="13"/>
      <c r="E322" s="13"/>
      <c r="F322" s="106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</row>
    <row r="323" spans="1:48">
      <c r="A323" s="13"/>
      <c r="B323" s="13"/>
      <c r="C323" s="13"/>
      <c r="D323" s="13"/>
      <c r="E323" s="13"/>
      <c r="F323" s="106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</row>
    <row r="324" spans="1:48">
      <c r="A324" s="13"/>
      <c r="B324" s="13"/>
      <c r="C324" s="13"/>
      <c r="D324" s="13"/>
      <c r="E324" s="13"/>
      <c r="F324" s="106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</row>
    <row r="325" spans="1:48">
      <c r="A325" s="13"/>
      <c r="B325" s="13"/>
      <c r="C325" s="13"/>
      <c r="D325" s="13"/>
      <c r="E325" s="13"/>
      <c r="F325" s="106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</row>
    <row r="326" spans="1:48">
      <c r="A326" s="13"/>
      <c r="B326" s="13"/>
      <c r="C326" s="13"/>
      <c r="D326" s="13"/>
      <c r="E326" s="13"/>
      <c r="F326" s="106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</row>
    <row r="327" spans="1:48">
      <c r="A327" s="13"/>
      <c r="B327" s="13"/>
      <c r="C327" s="13"/>
      <c r="D327" s="13"/>
      <c r="E327" s="13"/>
      <c r="F327" s="106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</row>
    <row r="328" spans="1:48">
      <c r="A328" s="13"/>
      <c r="B328" s="13"/>
      <c r="C328" s="13"/>
      <c r="D328" s="13"/>
      <c r="E328" s="13"/>
      <c r="F328" s="106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</row>
    <row r="329" spans="1:48">
      <c r="A329" s="13"/>
      <c r="B329" s="13"/>
      <c r="C329" s="13"/>
      <c r="D329" s="13"/>
      <c r="E329" s="13"/>
      <c r="F329" s="106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</row>
    <row r="330" spans="1:48">
      <c r="A330" s="13"/>
      <c r="B330" s="13"/>
      <c r="C330" s="13"/>
      <c r="D330" s="13"/>
      <c r="E330" s="13"/>
      <c r="F330" s="106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</row>
    <row r="331" spans="1:48">
      <c r="A331" s="13"/>
      <c r="B331" s="13"/>
      <c r="C331" s="13"/>
      <c r="D331" s="13"/>
      <c r="E331" s="13"/>
      <c r="F331" s="106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</row>
    <row r="332" spans="1:48">
      <c r="A332" s="13"/>
      <c r="B332" s="13"/>
      <c r="C332" s="13"/>
      <c r="D332" s="13"/>
      <c r="E332" s="13"/>
      <c r="F332" s="106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</row>
    <row r="333" spans="1:48">
      <c r="A333" s="13"/>
      <c r="B333" s="13"/>
      <c r="C333" s="13"/>
      <c r="D333" s="13"/>
      <c r="E333" s="13"/>
      <c r="F333" s="106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</row>
    <row r="334" spans="1:48">
      <c r="A334" s="13"/>
      <c r="B334" s="13"/>
      <c r="C334" s="13"/>
      <c r="D334" s="13"/>
      <c r="E334" s="13"/>
      <c r="F334" s="106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</row>
    <row r="335" spans="1:48">
      <c r="A335" s="13"/>
      <c r="B335" s="13"/>
      <c r="C335" s="13"/>
      <c r="D335" s="13"/>
      <c r="E335" s="13"/>
      <c r="F335" s="106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</row>
    <row r="336" spans="1:48">
      <c r="A336" s="13"/>
      <c r="B336" s="13"/>
      <c r="C336" s="13"/>
      <c r="D336" s="13"/>
      <c r="E336" s="13"/>
      <c r="F336" s="106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</row>
    <row r="337" spans="1:48">
      <c r="A337" s="13"/>
      <c r="B337" s="13"/>
      <c r="C337" s="13"/>
      <c r="D337" s="13"/>
      <c r="E337" s="13"/>
      <c r="F337" s="106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</row>
    <row r="338" spans="1:48">
      <c r="A338" s="13"/>
      <c r="B338" s="13"/>
      <c r="C338" s="13"/>
      <c r="D338" s="13"/>
      <c r="E338" s="13"/>
      <c r="F338" s="106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</row>
    <row r="339" spans="1:48">
      <c r="A339" s="13"/>
      <c r="B339" s="13"/>
      <c r="C339" s="13"/>
      <c r="D339" s="13"/>
      <c r="E339" s="13"/>
      <c r="F339" s="106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</row>
    <row r="340" spans="1:48">
      <c r="A340" s="13"/>
      <c r="B340" s="13"/>
      <c r="C340" s="13"/>
      <c r="D340" s="13"/>
      <c r="E340" s="13"/>
      <c r="F340" s="106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</row>
    <row r="341" spans="1:48">
      <c r="A341" s="13"/>
      <c r="B341" s="13"/>
      <c r="C341" s="13"/>
      <c r="D341" s="13"/>
      <c r="E341" s="13"/>
      <c r="F341" s="106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</row>
    <row r="342" spans="1:48">
      <c r="A342" s="13"/>
      <c r="B342" s="13"/>
      <c r="C342" s="13"/>
      <c r="D342" s="13"/>
      <c r="E342" s="13"/>
      <c r="F342" s="106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</row>
    <row r="343" spans="1:48">
      <c r="A343" s="13"/>
      <c r="B343" s="13"/>
      <c r="C343" s="13"/>
      <c r="D343" s="13"/>
      <c r="E343" s="13"/>
      <c r="F343" s="106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</row>
    <row r="344" spans="1:48">
      <c r="A344" s="13"/>
      <c r="B344" s="13"/>
      <c r="C344" s="13"/>
      <c r="D344" s="13"/>
      <c r="E344" s="13"/>
      <c r="F344" s="106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</row>
    <row r="345" spans="1:48">
      <c r="A345" s="13"/>
      <c r="B345" s="13"/>
      <c r="C345" s="13"/>
      <c r="D345" s="13"/>
      <c r="E345" s="13"/>
      <c r="F345" s="106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</row>
  </sheetData>
  <mergeCells count="5">
    <mergeCell ref="A1:F1"/>
    <mergeCell ref="A3:F3"/>
    <mergeCell ref="A4:F4"/>
    <mergeCell ref="A5:F5"/>
    <mergeCell ref="A6:F6"/>
  </mergeCells>
  <printOptions horizontalCentered="1"/>
  <pageMargins left="0.7" right="0.7" top="0.75" bottom="0.75" header="0.3" footer="0.3"/>
  <pageSetup scale="92" orientation="portrait" horizontalDpi="200" verticalDpi="200" r:id="rId1"/>
  <headerFooter>
    <oddHeader xml:space="preserve">&amp;RExhibit___(DPP/SPA/MBR-1, Schedule 3 ECCR)
Page 1 of 5
</oddHeader>
  </headerFooter>
  <ignoredErrors>
    <ignoredError sqref="A10:E10" numberStoredAsText="1"/>
    <ignoredError sqref="E12:E13 E15:E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333"/>
  <sheetViews>
    <sheetView showGridLines="0" zoomScale="70" zoomScaleNormal="70" zoomScaleSheetLayoutView="85" workbookViewId="0">
      <selection sqref="A1:P1"/>
    </sheetView>
  </sheetViews>
  <sheetFormatPr defaultRowHeight="15.6"/>
  <cols>
    <col min="1" max="1" width="4.8984375" bestFit="1" customWidth="1"/>
    <col min="2" max="2" width="1.59765625" customWidth="1"/>
    <col min="3" max="3" width="48.09765625" customWidth="1"/>
    <col min="4" max="4" width="1.59765625" customWidth="1"/>
    <col min="5" max="5" width="12.5" customWidth="1"/>
    <col min="6" max="6" width="3" bestFit="1" customWidth="1"/>
    <col min="7" max="7" width="10" customWidth="1"/>
    <col min="8" max="8" width="1.59765625" customWidth="1"/>
    <col min="9" max="9" width="10.5" customWidth="1"/>
    <col min="10" max="10" width="1.59765625" customWidth="1"/>
    <col min="11" max="11" width="12.3984375" bestFit="1" customWidth="1"/>
    <col min="12" max="12" width="1.59765625" customWidth="1"/>
    <col min="13" max="13" width="12.3984375" bestFit="1" customWidth="1"/>
    <col min="14" max="14" width="1.59765625" customWidth="1"/>
    <col min="15" max="15" width="12.59765625" bestFit="1" customWidth="1"/>
    <col min="16" max="16" width="3.09765625" style="109" bestFit="1" customWidth="1"/>
    <col min="20" max="20" width="13.09765625" bestFit="1" customWidth="1"/>
    <col min="21" max="21" width="17.69921875" bestFit="1" customWidth="1"/>
    <col min="22" max="22" width="11.5" bestFit="1" customWidth="1"/>
    <col min="23" max="25" width="11.09765625" bestFit="1" customWidth="1"/>
  </cols>
  <sheetData>
    <row r="1" spans="1:33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</row>
    <row r="2" spans="1:33">
      <c r="A2" s="14" t="s">
        <v>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08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</row>
    <row r="3" spans="1:33">
      <c r="A3" s="163" t="s">
        <v>29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>
      <c r="A4" s="163" t="s">
        <v>73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</row>
    <row r="5" spans="1:33">
      <c r="A5" s="163" t="s">
        <v>80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>
      <c r="A6" s="163" t="s">
        <v>74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06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06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ht="31.2">
      <c r="A9" s="18" t="s">
        <v>8</v>
      </c>
      <c r="B9" s="13"/>
      <c r="C9" s="19" t="s">
        <v>9</v>
      </c>
      <c r="D9" s="13"/>
      <c r="E9" s="18" t="s">
        <v>77</v>
      </c>
      <c r="F9" s="13"/>
      <c r="G9" s="18" t="s">
        <v>100</v>
      </c>
      <c r="H9" s="13"/>
      <c r="I9" s="18" t="s">
        <v>30</v>
      </c>
      <c r="J9" s="13"/>
      <c r="K9" s="19">
        <v>2020</v>
      </c>
      <c r="L9" s="13"/>
      <c r="M9" s="19">
        <v>2021</v>
      </c>
      <c r="N9" s="13"/>
      <c r="O9" s="19">
        <v>2022</v>
      </c>
      <c r="P9" s="106"/>
      <c r="Q9" s="13"/>
      <c r="R9" s="13"/>
      <c r="S9" s="13"/>
      <c r="Z9" s="13"/>
      <c r="AA9" s="13"/>
      <c r="AB9" s="13"/>
      <c r="AC9" s="13"/>
      <c r="AD9" s="13"/>
      <c r="AE9" s="13"/>
      <c r="AF9" s="13"/>
      <c r="AG9" s="13"/>
    </row>
    <row r="10" spans="1:33">
      <c r="A10" s="14" t="s">
        <v>11</v>
      </c>
      <c r="B10" s="13"/>
      <c r="C10" s="14" t="s">
        <v>12</v>
      </c>
      <c r="D10" s="13"/>
      <c r="E10" s="30" t="s">
        <v>13</v>
      </c>
      <c r="F10" s="13"/>
      <c r="G10" s="30" t="s">
        <v>31</v>
      </c>
      <c r="H10" s="13"/>
      <c r="I10" s="30" t="s">
        <v>32</v>
      </c>
      <c r="J10" s="13"/>
      <c r="K10" s="30" t="s">
        <v>33</v>
      </c>
      <c r="L10" s="13"/>
      <c r="M10" s="30" t="s">
        <v>34</v>
      </c>
      <c r="N10" s="13"/>
      <c r="O10" s="30" t="s">
        <v>35</v>
      </c>
      <c r="P10" s="106"/>
      <c r="Q10" s="13"/>
      <c r="R10" s="13"/>
      <c r="S10" s="20"/>
      <c r="Z10" s="13"/>
      <c r="AA10" s="13"/>
      <c r="AB10" s="13"/>
      <c r="AC10" s="13"/>
      <c r="AD10" s="13"/>
      <c r="AE10" s="13"/>
      <c r="AF10" s="13"/>
      <c r="AG10" s="13"/>
    </row>
    <row r="11" spans="1:33">
      <c r="A11" s="13"/>
      <c r="B11" s="13"/>
      <c r="C11" s="21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06"/>
      <c r="Q11" s="13"/>
      <c r="R11" s="13"/>
      <c r="S11" s="13"/>
      <c r="Z11" s="13"/>
      <c r="AA11" s="13"/>
      <c r="AB11" s="13"/>
      <c r="AC11" s="13"/>
      <c r="AD11" s="13"/>
      <c r="AE11" s="13"/>
      <c r="AF11" s="13"/>
      <c r="AG11" s="13"/>
    </row>
    <row r="12" spans="1:33">
      <c r="A12" s="14">
        <v>1</v>
      </c>
      <c r="B12" s="13"/>
      <c r="C12" s="13" t="s">
        <v>84</v>
      </c>
      <c r="D12" s="22"/>
      <c r="E12" s="22"/>
      <c r="F12" s="22"/>
      <c r="G12" s="35">
        <v>7.5071150507080936E-2</v>
      </c>
      <c r="H12" s="22"/>
      <c r="I12" s="100">
        <f>NPV(G12,K12,M12,O12)</f>
        <v>428837.85236365389</v>
      </c>
      <c r="J12" s="100"/>
      <c r="K12" s="100">
        <f>'DPP_SPA_MBR-1, Sch 3, p3'!E24</f>
        <v>183581.06022431419</v>
      </c>
      <c r="L12" s="100"/>
      <c r="M12" s="100">
        <f>'DPP_SPA_MBR-1, Sch 3, p3'!G24</f>
        <v>167474.87195637703</v>
      </c>
      <c r="N12" s="36"/>
      <c r="O12" s="100">
        <f>'DPP_SPA_MBR-1, Sch 3, p3'!I24</f>
        <v>140623.3622906683</v>
      </c>
      <c r="P12" s="106" t="s">
        <v>18</v>
      </c>
      <c r="Q12" s="13"/>
      <c r="R12" s="13"/>
      <c r="S12" s="13"/>
      <c r="Z12" s="13"/>
      <c r="AA12" s="13"/>
      <c r="AB12" s="13"/>
      <c r="AC12" s="13"/>
      <c r="AD12" s="13"/>
      <c r="AE12" s="13"/>
      <c r="AF12" s="13"/>
      <c r="AG12" s="13"/>
    </row>
    <row r="13" spans="1:33">
      <c r="A13" s="14"/>
      <c r="B13" s="13"/>
      <c r="C13" s="13"/>
      <c r="D13" s="23"/>
      <c r="E13" s="23"/>
      <c r="F13" s="23"/>
      <c r="G13" s="23"/>
      <c r="H13" s="23"/>
      <c r="I13" s="101"/>
      <c r="J13" s="101"/>
      <c r="K13" s="101"/>
      <c r="L13" s="101"/>
      <c r="M13" s="101"/>
      <c r="N13" s="37"/>
      <c r="O13" s="101"/>
      <c r="P13" s="106"/>
      <c r="Q13" s="13"/>
      <c r="R13" s="13"/>
      <c r="S13" s="13"/>
      <c r="Z13" s="13"/>
      <c r="AA13" s="13"/>
      <c r="AB13" s="13"/>
      <c r="AC13" s="13"/>
      <c r="AD13" s="13"/>
      <c r="AE13" s="13"/>
      <c r="AF13" s="13"/>
      <c r="AG13" s="13"/>
    </row>
    <row r="14" spans="1:33">
      <c r="A14" s="14">
        <f>A12+1</f>
        <v>2</v>
      </c>
      <c r="B14" s="13"/>
      <c r="C14" s="13" t="s">
        <v>85</v>
      </c>
      <c r="D14" s="29"/>
      <c r="E14" s="38">
        <f>K14</f>
        <v>164925.59416087193</v>
      </c>
      <c r="F14" s="29"/>
      <c r="G14" s="35">
        <f>G12</f>
        <v>7.5071150507080936E-2</v>
      </c>
      <c r="H14" s="29"/>
      <c r="I14" s="100">
        <f>NPV(G14,K14,M14,O14)</f>
        <v>428837.85236365389</v>
      </c>
      <c r="J14" s="102"/>
      <c r="K14" s="100">
        <f>PMT(G14,3,-I12)</f>
        <v>164925.59416087193</v>
      </c>
      <c r="L14" s="100"/>
      <c r="M14" s="100">
        <f>K14</f>
        <v>164925.59416087193</v>
      </c>
      <c r="N14" s="36"/>
      <c r="O14" s="100">
        <f>M14</f>
        <v>164925.59416087193</v>
      </c>
      <c r="P14" s="106"/>
      <c r="Q14" s="13"/>
      <c r="R14" s="13"/>
      <c r="S14" s="13"/>
      <c r="Z14" s="13"/>
      <c r="AA14" s="13"/>
      <c r="AB14" s="13"/>
      <c r="AC14" s="13"/>
      <c r="AD14" s="13"/>
      <c r="AE14" s="13"/>
      <c r="AF14" s="13"/>
      <c r="AG14" s="13"/>
    </row>
    <row r="15" spans="1:33">
      <c r="A15" s="14"/>
      <c r="B15" s="13"/>
      <c r="C15" s="13"/>
      <c r="D15" s="26"/>
      <c r="E15" s="38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106"/>
      <c r="Q15" s="13"/>
      <c r="R15" s="13"/>
      <c r="S15" s="13"/>
      <c r="Z15" s="13"/>
      <c r="AA15" s="13"/>
      <c r="AB15" s="13"/>
      <c r="AC15" s="13"/>
      <c r="AD15" s="13"/>
      <c r="AE15" s="13"/>
      <c r="AF15" s="13"/>
      <c r="AG15" s="13"/>
    </row>
    <row r="16" spans="1:33">
      <c r="A16" s="14">
        <f>A14+1</f>
        <v>3</v>
      </c>
      <c r="B16" s="13"/>
      <c r="C16" s="13" t="s">
        <v>36</v>
      </c>
      <c r="D16" s="39" t="s">
        <v>21</v>
      </c>
      <c r="E16" s="40">
        <f>'DPP_SPA_MBR-1, Sch 3, p1'!E24</f>
        <v>173624.75182739086</v>
      </c>
      <c r="F16" s="14" t="s">
        <v>25</v>
      </c>
      <c r="G16" s="26"/>
      <c r="H16" s="26"/>
      <c r="I16" s="26"/>
      <c r="J16" s="26"/>
      <c r="K16" s="26"/>
      <c r="L16" s="26"/>
      <c r="M16" s="26"/>
      <c r="N16" s="26"/>
      <c r="O16" s="26"/>
      <c r="P16" s="106"/>
      <c r="Q16" s="13"/>
      <c r="R16" s="13"/>
      <c r="S16" s="13"/>
      <c r="Z16" s="13"/>
      <c r="AA16" s="13"/>
      <c r="AB16" s="13"/>
      <c r="AC16" s="13"/>
      <c r="AD16" s="13"/>
      <c r="AE16" s="13"/>
      <c r="AF16" s="13"/>
      <c r="AG16" s="13"/>
    </row>
    <row r="17" spans="1:58">
      <c r="A17" s="14"/>
      <c r="B17" s="13"/>
      <c r="C17" s="13"/>
      <c r="D17" s="26"/>
      <c r="E17" s="38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106"/>
      <c r="Q17" s="13"/>
      <c r="R17" s="13"/>
      <c r="S17" s="13"/>
      <c r="Z17" s="13"/>
      <c r="AA17" s="13"/>
      <c r="AB17" s="13"/>
      <c r="AC17" s="13"/>
      <c r="AD17" s="13"/>
      <c r="AE17" s="13"/>
      <c r="AF17" s="13"/>
      <c r="AG17" s="13"/>
    </row>
    <row r="18" spans="1:58" ht="16.2" thickBot="1">
      <c r="A18" s="14">
        <f>A16+1</f>
        <v>4</v>
      </c>
      <c r="B18" s="13"/>
      <c r="C18" s="27" t="s">
        <v>37</v>
      </c>
      <c r="D18" s="26"/>
      <c r="E18" s="34">
        <f>E14-E16</f>
        <v>-8699.157666518935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106"/>
      <c r="Q18" s="13"/>
      <c r="R18" s="13"/>
      <c r="S18" s="13"/>
      <c r="Z18" s="13"/>
      <c r="AA18" s="13"/>
      <c r="AB18" s="13"/>
      <c r="AC18" s="13"/>
      <c r="AD18" s="13"/>
      <c r="AE18" s="13"/>
      <c r="AF18" s="13"/>
      <c r="AG18" s="13"/>
    </row>
    <row r="19" spans="1:58" ht="16.2" thickTop="1">
      <c r="A19" s="14"/>
      <c r="B19" s="13"/>
      <c r="C19" s="13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06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</row>
    <row r="20" spans="1:58">
      <c r="A20" s="14">
        <f>A18+1</f>
        <v>5</v>
      </c>
      <c r="B20" s="13"/>
      <c r="C20" s="13" t="s">
        <v>38</v>
      </c>
      <c r="D20" s="13"/>
      <c r="E20" s="13"/>
      <c r="F20" s="13"/>
      <c r="J20" s="14"/>
      <c r="K20" s="41">
        <f>K14</f>
        <v>164925.59416087193</v>
      </c>
      <c r="L20" s="41"/>
      <c r="M20" s="41">
        <f>M14</f>
        <v>164925.59416087193</v>
      </c>
      <c r="N20" s="41"/>
      <c r="O20" s="41">
        <f>O14</f>
        <v>164925.59416087193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</row>
    <row r="21" spans="1:58">
      <c r="A21" s="14"/>
      <c r="B21" s="13"/>
      <c r="C21" s="13"/>
      <c r="D21" s="13"/>
      <c r="E21" s="13"/>
      <c r="F21" s="13"/>
      <c r="J21" s="14"/>
      <c r="K21" s="41"/>
      <c r="L21" s="42"/>
      <c r="M21" s="41"/>
      <c r="N21" s="42"/>
      <c r="O21" s="41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</row>
    <row r="22" spans="1:58">
      <c r="A22" s="14">
        <f>A20+1</f>
        <v>6</v>
      </c>
      <c r="B22" s="13"/>
      <c r="C22" s="27" t="s">
        <v>39</v>
      </c>
      <c r="D22" s="27"/>
      <c r="E22" s="27"/>
      <c r="F22" s="27"/>
      <c r="J22" s="43" t="s">
        <v>21</v>
      </c>
      <c r="K22" s="44">
        <f>K12</f>
        <v>183581.06022431419</v>
      </c>
      <c r="L22" s="45"/>
      <c r="M22" s="44">
        <f>M12</f>
        <v>167474.87195637703</v>
      </c>
      <c r="N22" s="45"/>
      <c r="O22" s="44">
        <f>O12</f>
        <v>140623.3622906683</v>
      </c>
      <c r="P22" s="106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</row>
    <row r="23" spans="1:58">
      <c r="A23" s="14"/>
      <c r="B23" s="13"/>
      <c r="C23" s="27"/>
      <c r="D23" s="27"/>
      <c r="E23" s="27"/>
      <c r="F23" s="27"/>
      <c r="J23" s="43"/>
      <c r="K23" s="42"/>
      <c r="L23" s="42"/>
      <c r="M23" s="42"/>
      <c r="N23" s="42"/>
      <c r="O23" s="42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</row>
    <row r="24" spans="1:58">
      <c r="A24" s="14">
        <f>A22+1</f>
        <v>7</v>
      </c>
      <c r="B24" s="13"/>
      <c r="C24" s="13" t="s">
        <v>40</v>
      </c>
      <c r="D24" s="13"/>
      <c r="E24" s="13"/>
      <c r="F24" s="13"/>
      <c r="J24" s="46"/>
      <c r="K24" s="47">
        <f>K20-K22</f>
        <v>-18655.466063442262</v>
      </c>
      <c r="L24" s="47"/>
      <c r="M24" s="47">
        <f>M20-M22</f>
        <v>-2549.2777955050988</v>
      </c>
      <c r="N24" s="47"/>
      <c r="O24" s="47">
        <f>O20-O22</f>
        <v>24302.231870203628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</row>
    <row r="25" spans="1:58">
      <c r="A25" s="14"/>
      <c r="B25" s="13"/>
      <c r="C25" s="13"/>
      <c r="D25" s="13"/>
      <c r="E25" s="13"/>
      <c r="F25" s="13"/>
      <c r="J25" s="46"/>
      <c r="K25" s="48"/>
      <c r="L25" s="48"/>
      <c r="M25" s="48"/>
      <c r="N25" s="48"/>
      <c r="O25" s="48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</row>
    <row r="26" spans="1:58">
      <c r="A26" s="14">
        <f>A24+1</f>
        <v>8</v>
      </c>
      <c r="B26" s="13"/>
      <c r="C26" s="13" t="s">
        <v>41</v>
      </c>
      <c r="D26" s="13"/>
      <c r="E26" s="13"/>
      <c r="F26" s="13"/>
      <c r="J26" s="32" t="s">
        <v>27</v>
      </c>
      <c r="K26" s="49">
        <v>0</v>
      </c>
      <c r="L26" s="50"/>
      <c r="M26" s="49">
        <f>K38</f>
        <v>-20055.953364070676</v>
      </c>
      <c r="N26" s="50"/>
      <c r="O26" s="49">
        <f>M38</f>
        <v>-24302.231870203643</v>
      </c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</row>
    <row r="27" spans="1:58">
      <c r="A27" s="14"/>
      <c r="B27" s="13"/>
      <c r="D27" s="13"/>
      <c r="E27" s="13"/>
      <c r="F27" s="13"/>
      <c r="J27" s="46"/>
      <c r="K27" s="50"/>
      <c r="L27" s="50"/>
      <c r="M27" s="50"/>
      <c r="N27" s="50"/>
      <c r="O27" s="50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</row>
    <row r="28" spans="1:58">
      <c r="A28" s="14">
        <f>A26+1</f>
        <v>9</v>
      </c>
      <c r="B28" s="13"/>
      <c r="C28" s="13" t="s">
        <v>91</v>
      </c>
      <c r="D28" s="13"/>
      <c r="E28" s="13"/>
      <c r="F28" s="13"/>
      <c r="J28" s="46"/>
      <c r="K28" s="41">
        <f>K24+K26</f>
        <v>-18655.466063442262</v>
      </c>
      <c r="L28" s="41"/>
      <c r="M28" s="41">
        <f>M24+M26</f>
        <v>-22605.231159575775</v>
      </c>
      <c r="N28" s="41"/>
      <c r="O28" s="41">
        <f>ROUND(O24+O26,2)</f>
        <v>0</v>
      </c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>
      <c r="A29" s="14"/>
      <c r="B29" s="13"/>
      <c r="C29" s="13"/>
      <c r="D29" s="13"/>
      <c r="E29" s="13"/>
      <c r="F29" s="13"/>
      <c r="J29" s="46"/>
      <c r="K29" s="48"/>
      <c r="L29" s="48"/>
      <c r="M29" s="48"/>
      <c r="N29" s="48"/>
      <c r="O29" s="48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</row>
    <row r="30" spans="1:58">
      <c r="A30" s="14">
        <f>A28+1</f>
        <v>10</v>
      </c>
      <c r="B30" s="13"/>
      <c r="C30" s="15" t="s">
        <v>92</v>
      </c>
      <c r="D30" s="13"/>
      <c r="E30" s="13"/>
      <c r="F30" s="13"/>
      <c r="J30" s="46"/>
      <c r="K30" s="157">
        <f>-K28*25.2955082742317%</f>
        <v>4718.9949616745234</v>
      </c>
      <c r="L30" s="48"/>
      <c r="M30" s="157">
        <f>-M28*25.2955082742317%</f>
        <v>5718.1081183796923</v>
      </c>
      <c r="N30" s="48"/>
      <c r="O30" s="161">
        <f>-O28*25.2955082742317%</f>
        <v>0</v>
      </c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</row>
    <row r="31" spans="1:58">
      <c r="A31" s="14"/>
      <c r="B31" s="13"/>
      <c r="C31" s="13"/>
      <c r="D31" s="13"/>
      <c r="E31" s="13"/>
      <c r="F31" s="13"/>
      <c r="J31" s="46"/>
      <c r="K31" s="48"/>
      <c r="L31" s="48"/>
      <c r="M31" s="48"/>
      <c r="N31" s="48"/>
      <c r="O31" s="48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</row>
    <row r="32" spans="1:58">
      <c r="A32" s="14">
        <f>A30+1</f>
        <v>11</v>
      </c>
      <c r="B32" s="13"/>
      <c r="C32" s="13" t="s">
        <v>93</v>
      </c>
      <c r="D32" s="13"/>
      <c r="E32" s="13"/>
      <c r="F32" s="13"/>
      <c r="J32" s="46"/>
      <c r="K32" s="48">
        <f>K28+K30</f>
        <v>-13936.471101767738</v>
      </c>
      <c r="L32" s="48"/>
      <c r="M32" s="48">
        <f>M28+M30</f>
        <v>-16887.123041196082</v>
      </c>
      <c r="N32" s="48"/>
      <c r="O32" s="162">
        <f>O28+O30</f>
        <v>0</v>
      </c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</row>
    <row r="33" spans="1:58">
      <c r="A33" s="14"/>
      <c r="B33" s="13"/>
      <c r="C33" s="13"/>
      <c r="D33" s="13"/>
      <c r="E33" s="13"/>
      <c r="F33" s="13"/>
      <c r="J33" s="46"/>
      <c r="K33" s="48"/>
      <c r="L33" s="48"/>
      <c r="M33" s="48"/>
      <c r="N33" s="48"/>
      <c r="O33" s="48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</row>
    <row r="34" spans="1:58">
      <c r="A34" s="14">
        <f>A32+1</f>
        <v>12</v>
      </c>
      <c r="B34" s="13"/>
      <c r="C34" s="13" t="s">
        <v>114</v>
      </c>
      <c r="D34" s="13"/>
      <c r="E34" s="13"/>
      <c r="F34" s="13"/>
      <c r="J34" s="32" t="s">
        <v>17</v>
      </c>
      <c r="K34" s="158">
        <v>0.10049081222941529</v>
      </c>
      <c r="L34" s="159"/>
      <c r="M34" s="158">
        <f>K34</f>
        <v>0.10049081222941529</v>
      </c>
      <c r="N34" s="159"/>
      <c r="O34" s="158">
        <f>M34</f>
        <v>0.10049081222941529</v>
      </c>
      <c r="P34" s="106" t="s">
        <v>15</v>
      </c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</row>
    <row r="35" spans="1:58">
      <c r="A35" s="14"/>
      <c r="B35" s="13"/>
      <c r="C35" s="13"/>
      <c r="D35" s="13"/>
      <c r="E35" s="13"/>
      <c r="F35" s="13"/>
      <c r="J35" s="32"/>
      <c r="K35" s="51"/>
      <c r="L35" s="51"/>
      <c r="M35" s="51"/>
      <c r="N35" s="51"/>
      <c r="O35" s="51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</row>
    <row r="36" spans="1:58">
      <c r="A36" s="14">
        <f>A34+1</f>
        <v>13</v>
      </c>
      <c r="B36" s="13"/>
      <c r="C36" s="13" t="s">
        <v>90</v>
      </c>
      <c r="D36" s="13"/>
      <c r="E36" s="13"/>
      <c r="F36" s="13"/>
      <c r="J36" s="32" t="s">
        <v>27</v>
      </c>
      <c r="K36" s="160">
        <f>K32*K34</f>
        <v>-1400.4873006284142</v>
      </c>
      <c r="L36" s="52"/>
      <c r="M36" s="160">
        <f>M32*M34</f>
        <v>-1697.0007106278681</v>
      </c>
      <c r="N36" s="52"/>
      <c r="O36" s="160">
        <f>O32*O34</f>
        <v>0</v>
      </c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</row>
    <row r="37" spans="1:58">
      <c r="A37" s="14"/>
      <c r="B37" s="13"/>
      <c r="C37" s="13"/>
      <c r="D37" s="13"/>
      <c r="E37" s="13"/>
      <c r="F37" s="13"/>
      <c r="J37" s="32"/>
      <c r="K37" s="47"/>
      <c r="L37" s="47"/>
      <c r="M37" s="47"/>
      <c r="N37" s="47"/>
      <c r="O37" s="47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ht="16.2" thickBot="1">
      <c r="A38" s="14">
        <f>A36+1</f>
        <v>14</v>
      </c>
      <c r="B38" s="13"/>
      <c r="C38" s="13" t="s">
        <v>42</v>
      </c>
      <c r="D38" s="13"/>
      <c r="E38" s="13"/>
      <c r="F38" s="13"/>
      <c r="J38" s="14"/>
      <c r="K38" s="53">
        <f>K28+K36</f>
        <v>-20055.953364070676</v>
      </c>
      <c r="L38" s="47"/>
      <c r="M38" s="53">
        <f>M28+M36</f>
        <v>-24302.231870203643</v>
      </c>
      <c r="N38" s="47"/>
      <c r="O38" s="53">
        <f>O28+O36</f>
        <v>0</v>
      </c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</row>
    <row r="39" spans="1:58" ht="16.2" thickTop="1">
      <c r="A39" s="14"/>
      <c r="B39" s="13"/>
      <c r="C39" s="13"/>
      <c r="D39" s="13"/>
      <c r="E39" s="13"/>
      <c r="F39" s="13"/>
      <c r="J39" s="14"/>
      <c r="K39" s="47"/>
      <c r="L39" s="47"/>
      <c r="M39" s="47"/>
      <c r="N39" s="47"/>
      <c r="O39" s="47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</row>
    <row r="40" spans="1:58">
      <c r="A40" s="14"/>
      <c r="B40" s="13"/>
      <c r="C40" s="13" t="s">
        <v>28</v>
      </c>
      <c r="D40" s="13"/>
      <c r="E40" s="13"/>
      <c r="F40" s="13"/>
      <c r="J40" s="14"/>
      <c r="K40" s="47"/>
      <c r="L40" s="47"/>
      <c r="M40" s="47"/>
      <c r="N40" s="47"/>
      <c r="O40" s="47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58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06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>
      <c r="A42" s="13"/>
      <c r="B42" s="13"/>
      <c r="C42" s="24" t="s">
        <v>111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06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</row>
    <row r="43" spans="1:58">
      <c r="A43" s="13"/>
      <c r="B43" s="13"/>
      <c r="C43" s="98" t="s">
        <v>101</v>
      </c>
      <c r="D43" s="15"/>
      <c r="E43" s="15"/>
      <c r="F43" s="15"/>
      <c r="G43" s="13"/>
      <c r="H43" s="13"/>
      <c r="I43" s="13"/>
      <c r="J43" s="13"/>
      <c r="K43" s="13"/>
      <c r="L43" s="13"/>
      <c r="M43" s="13"/>
      <c r="N43" s="13"/>
      <c r="O43" s="13"/>
      <c r="P43" s="106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</row>
    <row r="44" spans="1:58">
      <c r="A44" s="13"/>
      <c r="B44" s="13"/>
      <c r="C44" s="98" t="s">
        <v>102</v>
      </c>
      <c r="D44" s="13"/>
      <c r="E44" s="155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06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</row>
    <row r="45" spans="1:58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06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</row>
    <row r="46" spans="1:58">
      <c r="B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06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</row>
    <row r="47" spans="1:58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06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</row>
    <row r="48" spans="1:5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06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58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06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</row>
    <row r="50" spans="1:58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06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</row>
    <row r="51" spans="1:58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06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</row>
    <row r="52" spans="1:58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06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</row>
    <row r="53" spans="1:58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06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</row>
    <row r="54" spans="1:58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06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</row>
    <row r="55" spans="1:58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06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</row>
    <row r="56" spans="1:58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06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</row>
    <row r="57" spans="1:58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06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</row>
    <row r="58" spans="1: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06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</row>
    <row r="59" spans="1:58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06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</row>
    <row r="60" spans="1:58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06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</row>
    <row r="61" spans="1:58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06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</row>
    <row r="62" spans="1:5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06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</row>
    <row r="63" spans="1:5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06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</row>
    <row r="64" spans="1:5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06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</row>
    <row r="65" spans="1:58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06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</row>
    <row r="66" spans="1:58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06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</row>
    <row r="67" spans="1:58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06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</row>
    <row r="68" spans="1:5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06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06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</row>
    <row r="70" spans="1:58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06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</row>
    <row r="71" spans="1:58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06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</row>
    <row r="72" spans="1:58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06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</row>
    <row r="73" spans="1:58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06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</row>
    <row r="74" spans="1:58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06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pans="1:58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06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</row>
    <row r="76" spans="1:58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06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</row>
    <row r="77" spans="1:58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06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</row>
    <row r="78" spans="1:5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06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</row>
    <row r="79" spans="1:58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06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</row>
    <row r="80" spans="1:58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06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</row>
    <row r="81" spans="1:58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06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</row>
    <row r="82" spans="1:58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06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</row>
    <row r="83" spans="1:58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06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</row>
    <row r="84" spans="1:58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06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</row>
    <row r="85" spans="1:58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06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</row>
    <row r="86" spans="1:58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06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</row>
    <row r="87" spans="1:58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06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</row>
    <row r="88" spans="1:5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06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06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</row>
    <row r="90" spans="1:58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06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</row>
    <row r="91" spans="1:58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06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</row>
    <row r="92" spans="1:58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06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</row>
    <row r="93" spans="1:58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06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</row>
    <row r="94" spans="1:58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06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</row>
    <row r="95" spans="1:58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06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</row>
    <row r="96" spans="1:58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06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</row>
    <row r="97" spans="1:58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06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</row>
    <row r="98" spans="1:5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06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</row>
    <row r="99" spans="1:58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06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</row>
    <row r="100" spans="1:58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06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</row>
    <row r="101" spans="1:58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06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</row>
    <row r="102" spans="1:58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06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</row>
    <row r="103" spans="1:58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06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</row>
    <row r="104" spans="1:58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06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</row>
    <row r="105" spans="1:58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06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</row>
    <row r="106" spans="1:58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06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</row>
    <row r="107" spans="1:58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06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</row>
    <row r="108" spans="1:5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06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06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</row>
    <row r="110" spans="1:58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06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</row>
    <row r="111" spans="1:58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06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</row>
    <row r="112" spans="1:58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06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</row>
    <row r="113" spans="1:58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06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</row>
    <row r="114" spans="1:58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06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</row>
    <row r="115" spans="1:58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06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</row>
    <row r="116" spans="1:5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06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</row>
    <row r="117" spans="1:58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06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</row>
    <row r="118" spans="1:5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06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</row>
    <row r="119" spans="1:58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06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</row>
    <row r="120" spans="1:58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06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</row>
    <row r="121" spans="1:58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06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</row>
    <row r="122" spans="1:58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06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</row>
    <row r="123" spans="1:58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06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</row>
    <row r="124" spans="1:58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06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</row>
    <row r="125" spans="1:58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06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</row>
    <row r="126" spans="1:58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06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</row>
    <row r="127" spans="1:58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06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</row>
    <row r="128" spans="1:5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06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58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06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</row>
    <row r="130" spans="1:58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06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</row>
    <row r="131" spans="1:58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06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</row>
    <row r="132" spans="1:58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06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</row>
    <row r="133" spans="1:58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06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</row>
    <row r="134" spans="1:58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06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</row>
    <row r="135" spans="1:58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06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</row>
    <row r="136" spans="1:58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06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</row>
    <row r="137" spans="1:58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06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</row>
    <row r="138" spans="1:5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06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</row>
    <row r="139" spans="1:58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06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</row>
    <row r="140" spans="1:58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06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</row>
    <row r="141" spans="1:58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06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</row>
    <row r="142" spans="1:58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06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</row>
    <row r="143" spans="1:58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06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</row>
    <row r="144" spans="1:58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06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</row>
    <row r="145" spans="1:58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06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</row>
    <row r="146" spans="1:58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06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</row>
    <row r="147" spans="1:58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06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</row>
    <row r="148" spans="1:5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06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06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</row>
    <row r="150" spans="1:58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06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</row>
    <row r="151" spans="1:58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06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</row>
    <row r="152" spans="1:58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06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</row>
    <row r="153" spans="1:58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06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</row>
    <row r="154" spans="1:58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06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</row>
    <row r="155" spans="1:58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06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</row>
    <row r="156" spans="1:58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06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</row>
    <row r="157" spans="1:58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06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</row>
    <row r="158" spans="1: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06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</row>
    <row r="159" spans="1:58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06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</row>
    <row r="160" spans="1:58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06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</row>
    <row r="161" spans="1:58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06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</row>
    <row r="162" spans="1:58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06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</row>
    <row r="163" spans="1:58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06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</row>
    <row r="164" spans="1:58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06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</row>
    <row r="165" spans="1:58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06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</row>
    <row r="166" spans="1:58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06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</row>
    <row r="167" spans="1:58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06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</row>
    <row r="168" spans="1:5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06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06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</row>
    <row r="170" spans="1:58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06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</row>
    <row r="171" spans="1:58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06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</row>
    <row r="172" spans="1:58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06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</row>
    <row r="173" spans="1:58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06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</row>
    <row r="174" spans="1:58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06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</row>
    <row r="175" spans="1:58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06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</row>
    <row r="176" spans="1:58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06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</row>
    <row r="177" spans="1:58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06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</row>
    <row r="178" spans="1:5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06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</row>
    <row r="179" spans="1:58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06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</row>
    <row r="180" spans="1:58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06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</row>
    <row r="181" spans="1:58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06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</row>
    <row r="182" spans="1:58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06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</row>
    <row r="183" spans="1:58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06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</row>
    <row r="184" spans="1:58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06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</row>
    <row r="185" spans="1:58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06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</row>
    <row r="186" spans="1:58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06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</row>
    <row r="187" spans="1:58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06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</row>
    <row r="188" spans="1:5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06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06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</row>
    <row r="190" spans="1:58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06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</row>
    <row r="191" spans="1:58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06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</row>
    <row r="192" spans="1:58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06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</row>
    <row r="193" spans="1:58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06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</row>
    <row r="194" spans="1:58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06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</row>
    <row r="195" spans="1:58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06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</row>
    <row r="196" spans="1:58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06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</row>
    <row r="197" spans="1:58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06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</row>
    <row r="198" spans="1:5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06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</row>
    <row r="199" spans="1:58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06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</row>
    <row r="200" spans="1:58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06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</row>
    <row r="201" spans="1:58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06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</row>
    <row r="202" spans="1:58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06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</row>
    <row r="203" spans="1:58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06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</row>
    <row r="204" spans="1:58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06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</row>
    <row r="205" spans="1:58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06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</row>
    <row r="206" spans="1:58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06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</row>
    <row r="207" spans="1:58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06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</row>
    <row r="208" spans="1:5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06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58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06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</row>
    <row r="210" spans="1:58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06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</row>
    <row r="211" spans="1:58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06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</row>
    <row r="212" spans="1:58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06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</row>
    <row r="213" spans="1:58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06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</row>
    <row r="214" spans="1:58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06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</row>
    <row r="215" spans="1:58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06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</row>
    <row r="216" spans="1:58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06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</row>
    <row r="217" spans="1:58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06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</row>
    <row r="218" spans="1:5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06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</row>
    <row r="219" spans="1:58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06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</row>
    <row r="220" spans="1:58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06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</row>
    <row r="221" spans="1:58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06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</row>
    <row r="222" spans="1:58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06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</row>
    <row r="223" spans="1:58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06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</row>
    <row r="224" spans="1:58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06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</row>
    <row r="225" spans="1:58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06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</row>
    <row r="226" spans="1:58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06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</row>
    <row r="227" spans="1:58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06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</row>
    <row r="228" spans="1:5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06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</row>
    <row r="229" spans="1:58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06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</row>
    <row r="230" spans="1:58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06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</row>
    <row r="231" spans="1:58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06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</row>
    <row r="232" spans="1:58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06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</row>
    <row r="233" spans="1:58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06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</row>
    <row r="234" spans="1:58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06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</row>
    <row r="235" spans="1:58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06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</row>
    <row r="236" spans="1:58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06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</row>
    <row r="237" spans="1:58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06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</row>
    <row r="238" spans="1:5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06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</row>
    <row r="239" spans="1:58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06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</row>
    <row r="240" spans="1:58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06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</row>
    <row r="241" spans="1:58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06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</row>
    <row r="242" spans="1:58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06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</row>
    <row r="243" spans="1:58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06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</row>
    <row r="244" spans="1:58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06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</row>
    <row r="245" spans="1:58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06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</row>
    <row r="246" spans="1:58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06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</row>
    <row r="247" spans="1:58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06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</row>
    <row r="248" spans="1:5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06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</row>
    <row r="249" spans="1:58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06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</row>
    <row r="250" spans="1:58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06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</row>
    <row r="251" spans="1:58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06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</row>
    <row r="252" spans="1:58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06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</row>
    <row r="253" spans="1:58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06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</row>
    <row r="254" spans="1:58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06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</row>
    <row r="255" spans="1:58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06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</row>
    <row r="256" spans="1:58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06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</row>
    <row r="257" spans="1:58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06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</row>
    <row r="258" spans="1: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06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</row>
    <row r="259" spans="1:58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06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</row>
    <row r="260" spans="1:58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06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</row>
    <row r="261" spans="1:58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06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</row>
    <row r="262" spans="1:58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06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</row>
    <row r="263" spans="1:58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06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</row>
    <row r="264" spans="1:58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06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</row>
    <row r="265" spans="1:58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06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</row>
    <row r="266" spans="1:58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06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</row>
    <row r="267" spans="1:58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06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</row>
    <row r="268" spans="1:5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06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</row>
    <row r="269" spans="1:58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06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</row>
    <row r="270" spans="1:58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06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</row>
    <row r="271" spans="1:58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06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</row>
    <row r="272" spans="1:58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06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</row>
    <row r="273" spans="1:58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06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</row>
    <row r="274" spans="1:58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06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</row>
    <row r="275" spans="1:58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06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</row>
    <row r="276" spans="1:58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06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</row>
    <row r="277" spans="1:58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06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</row>
    <row r="278" spans="1:5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06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</row>
    <row r="279" spans="1:58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06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</row>
    <row r="280" spans="1:58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06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</row>
    <row r="281" spans="1:58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06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</row>
    <row r="282" spans="1:58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06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</row>
    <row r="283" spans="1:58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06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</row>
    <row r="284" spans="1:58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06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</row>
    <row r="285" spans="1:58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06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</row>
    <row r="286" spans="1:58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06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</row>
    <row r="287" spans="1:58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06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</row>
    <row r="288" spans="1:5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06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</row>
    <row r="289" spans="1:58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06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</row>
    <row r="290" spans="1:58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06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</row>
    <row r="291" spans="1:58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06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</row>
    <row r="292" spans="1:58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06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</row>
    <row r="293" spans="1:58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06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</row>
    <row r="294" spans="1:58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06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</row>
    <row r="295" spans="1:58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06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</row>
    <row r="296" spans="1:58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06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</row>
    <row r="297" spans="1:58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06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</row>
    <row r="298" spans="1:5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06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</row>
    <row r="299" spans="1:58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06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</row>
    <row r="300" spans="1:58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06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</row>
    <row r="301" spans="1:58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06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</row>
    <row r="302" spans="1:58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06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</row>
    <row r="303" spans="1:58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06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</row>
    <row r="304" spans="1:58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06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</row>
    <row r="305" spans="1:58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06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</row>
    <row r="306" spans="1:58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06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</row>
    <row r="307" spans="1:58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06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</row>
    <row r="308" spans="1:5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06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</row>
    <row r="309" spans="1:58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06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</row>
    <row r="310" spans="1:58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06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</row>
    <row r="311" spans="1:58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06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</row>
    <row r="312" spans="1:58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06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</row>
    <row r="313" spans="1:58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06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</row>
    <row r="314" spans="1:58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06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</row>
    <row r="315" spans="1:58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06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</row>
    <row r="316" spans="1:58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06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</row>
    <row r="317" spans="1:58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06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</row>
    <row r="318" spans="1:5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06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</row>
    <row r="319" spans="1:58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06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</row>
    <row r="320" spans="1:58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06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</row>
    <row r="321" spans="1:58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06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</row>
    <row r="322" spans="1:58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06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</row>
    <row r="323" spans="1:58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06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</row>
    <row r="324" spans="1:58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06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</row>
    <row r="325" spans="1:58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06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</row>
    <row r="326" spans="1:58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06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</row>
    <row r="327" spans="1:58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06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</row>
    <row r="328" spans="1:5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06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</row>
    <row r="329" spans="1:58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06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</row>
    <row r="330" spans="1:58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06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</row>
    <row r="331" spans="1:58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06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</row>
    <row r="332" spans="1:58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06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</row>
    <row r="333" spans="1:58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06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</row>
  </sheetData>
  <mergeCells count="5">
    <mergeCell ref="A1:P1"/>
    <mergeCell ref="A3:P3"/>
    <mergeCell ref="A4:P4"/>
    <mergeCell ref="A5:P5"/>
    <mergeCell ref="A6:P6"/>
  </mergeCells>
  <printOptions horizontalCentered="1"/>
  <pageMargins left="0.7" right="0.7" top="0.75" bottom="0.75" header="0.3" footer="0.3"/>
  <pageSetup scale="56" orientation="portrait" horizontalDpi="200" verticalDpi="200" r:id="rId1"/>
  <headerFooter>
    <oddHeader xml:space="preserve">&amp;RExhibit___(DPP/SPA/MBR-1, Schedule 3 ECCR)
Page 2 of 5
</oddHeader>
  </headerFooter>
  <ignoredErrors>
    <ignoredError sqref="A10:O11 A20:J27 A13:O13 A12:B12 D12:F12 A15:O15 A14:B14 D14:O14 H12:O12 A28:B28 D28:J28 A17:O19 A16:E16 G16:O16" numberStoredAsText="1"/>
    <ignoredError sqref="K20:O28" numberStoredAsText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340"/>
  <sheetViews>
    <sheetView showGridLines="0" zoomScale="85" zoomScaleNormal="85" zoomScaleSheetLayoutView="85" workbookViewId="0">
      <selection sqref="A1:J1"/>
    </sheetView>
  </sheetViews>
  <sheetFormatPr defaultRowHeight="15.6"/>
  <cols>
    <col min="1" max="1" width="5.59765625" style="69" customWidth="1"/>
    <col min="2" max="2" width="1.3984375" style="69" customWidth="1"/>
    <col min="3" max="3" width="50.8984375" style="69" customWidth="1"/>
    <col min="4" max="4" width="1.19921875" style="125" customWidth="1"/>
    <col min="5" max="5" width="12.8984375" style="69" bestFit="1" customWidth="1"/>
    <col min="6" max="6" width="1.3984375" style="125" customWidth="1"/>
    <col min="7" max="7" width="12.8984375" style="69" bestFit="1" customWidth="1"/>
    <col min="8" max="8" width="1.3984375" style="125" customWidth="1"/>
    <col min="9" max="9" width="12.8984375" style="69" bestFit="1" customWidth="1"/>
    <col min="10" max="10" width="5.5" style="69" customWidth="1"/>
    <col min="11" max="11" width="12.09765625" bestFit="1" customWidth="1"/>
    <col min="14" max="14" width="13.09765625" bestFit="1" customWidth="1"/>
    <col min="15" max="15" width="17.69921875" bestFit="1" customWidth="1"/>
    <col min="16" max="16" width="11.5" bestFit="1" customWidth="1"/>
    <col min="17" max="19" width="11.09765625" bestFit="1" customWidth="1"/>
  </cols>
  <sheetData>
    <row r="1" spans="1:27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>
      <c r="A2" s="14" t="s">
        <v>6</v>
      </c>
      <c r="B2" s="14"/>
      <c r="C2" s="14"/>
      <c r="D2" s="22"/>
      <c r="E2" s="14"/>
      <c r="F2" s="22"/>
      <c r="G2" s="14"/>
      <c r="H2" s="22"/>
      <c r="I2" s="14"/>
      <c r="J2" s="15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>
      <c r="A3" s="163" t="s">
        <v>7</v>
      </c>
      <c r="B3" s="163"/>
      <c r="C3" s="163"/>
      <c r="D3" s="163"/>
      <c r="E3" s="163"/>
      <c r="F3" s="163"/>
      <c r="G3" s="163"/>
      <c r="H3" s="163"/>
      <c r="I3" s="163"/>
      <c r="J3" s="16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>
      <c r="A4" s="163" t="s">
        <v>73</v>
      </c>
      <c r="B4" s="163"/>
      <c r="C4" s="163"/>
      <c r="D4" s="163"/>
      <c r="E4" s="163"/>
      <c r="F4" s="163"/>
      <c r="G4" s="163"/>
      <c r="H4" s="163"/>
      <c r="I4" s="163"/>
      <c r="J4" s="16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>
      <c r="A5" s="163" t="s">
        <v>80</v>
      </c>
      <c r="B5" s="163"/>
      <c r="C5" s="163"/>
      <c r="D5" s="163"/>
      <c r="E5" s="163"/>
      <c r="F5" s="163"/>
      <c r="G5" s="163"/>
      <c r="H5" s="163"/>
      <c r="I5" s="163"/>
      <c r="J5" s="16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>
      <c r="A6" s="163" t="s">
        <v>74</v>
      </c>
      <c r="B6" s="163"/>
      <c r="C6" s="163"/>
      <c r="D6" s="163"/>
      <c r="E6" s="163"/>
      <c r="F6" s="163"/>
      <c r="G6" s="163"/>
      <c r="H6" s="163"/>
      <c r="I6" s="163"/>
      <c r="J6" s="16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>
      <c r="A7" s="13"/>
      <c r="B7" s="17"/>
      <c r="C7" s="17"/>
      <c r="D7" s="54"/>
      <c r="E7" s="17"/>
      <c r="F7" s="54"/>
      <c r="G7" s="13"/>
      <c r="H7" s="2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>
      <c r="A8" s="13"/>
      <c r="B8" s="13"/>
      <c r="C8" s="13"/>
      <c r="D8" s="23"/>
      <c r="E8" s="14"/>
      <c r="F8" s="22"/>
      <c r="G8" s="13"/>
      <c r="H8" s="2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31.2">
      <c r="A9" s="18" t="s">
        <v>8</v>
      </c>
      <c r="B9" s="13"/>
      <c r="C9" s="19" t="s">
        <v>9</v>
      </c>
      <c r="D9" s="22"/>
      <c r="E9" s="19">
        <v>2020</v>
      </c>
      <c r="F9" s="22"/>
      <c r="G9" s="19">
        <v>2021</v>
      </c>
      <c r="H9" s="22"/>
      <c r="I9" s="19">
        <v>2022</v>
      </c>
      <c r="J9" s="13"/>
      <c r="K9" s="13"/>
      <c r="L9" s="13"/>
      <c r="M9" s="13"/>
      <c r="T9" s="13"/>
      <c r="U9" s="13"/>
      <c r="V9" s="13"/>
      <c r="W9" s="13"/>
      <c r="X9" s="13"/>
      <c r="Y9" s="13"/>
      <c r="Z9" s="13"/>
      <c r="AA9" s="13"/>
    </row>
    <row r="10" spans="1:27">
      <c r="A10" s="14" t="s">
        <v>11</v>
      </c>
      <c r="B10" s="13"/>
      <c r="C10" s="14" t="s">
        <v>12</v>
      </c>
      <c r="D10" s="22"/>
      <c r="E10" s="14" t="s">
        <v>13</v>
      </c>
      <c r="F10" s="22"/>
      <c r="G10" s="30" t="s">
        <v>31</v>
      </c>
      <c r="H10" s="55"/>
      <c r="I10" s="30" t="s">
        <v>32</v>
      </c>
      <c r="J10" s="13"/>
      <c r="K10" s="13"/>
      <c r="L10" s="13"/>
      <c r="M10" s="56"/>
      <c r="T10" s="13"/>
      <c r="U10" s="13"/>
      <c r="V10" s="13"/>
      <c r="W10" s="13"/>
      <c r="X10" s="13"/>
      <c r="Y10" s="13"/>
      <c r="Z10" s="13"/>
      <c r="AA10" s="13"/>
    </row>
    <row r="11" spans="1:27">
      <c r="A11" s="13"/>
      <c r="B11" s="13"/>
      <c r="C11" s="21"/>
      <c r="D11" s="57"/>
      <c r="E11" s="13"/>
      <c r="F11" s="23"/>
      <c r="G11" s="13"/>
      <c r="H11" s="23"/>
      <c r="I11" s="13"/>
      <c r="J11" s="13"/>
      <c r="K11" s="13"/>
      <c r="L11" s="13"/>
      <c r="M11" s="13"/>
      <c r="T11" s="13"/>
      <c r="U11" s="13"/>
      <c r="V11" s="13"/>
      <c r="W11" s="13"/>
      <c r="X11" s="13"/>
      <c r="Y11" s="13"/>
      <c r="Z11" s="13"/>
      <c r="AA11" s="13"/>
    </row>
    <row r="12" spans="1:27">
      <c r="A12" s="14">
        <v>1</v>
      </c>
      <c r="B12" s="13"/>
      <c r="C12" s="13" t="s">
        <v>14</v>
      </c>
      <c r="D12" s="23"/>
      <c r="E12" s="117">
        <f>'DPP_SPA_MBR-1, Sch 3, p4'!F17</f>
        <v>3351617.5807759045</v>
      </c>
      <c r="F12" s="118"/>
      <c r="G12" s="117">
        <f>'DPP_SPA_MBR-1, Sch 3, p4'!H17</f>
        <v>3127110.7062817686</v>
      </c>
      <c r="H12" s="118"/>
      <c r="I12" s="117">
        <f>'DPP_SPA_MBR-1, Sch 3, p4'!J17</f>
        <v>2905427.7815551735</v>
      </c>
      <c r="J12" s="106" t="s">
        <v>15</v>
      </c>
      <c r="K12" s="13"/>
      <c r="L12" s="13"/>
      <c r="M12" s="13"/>
      <c r="T12" s="13"/>
      <c r="U12" s="13"/>
      <c r="V12" s="13"/>
      <c r="W12" s="13"/>
      <c r="X12" s="13"/>
      <c r="Y12" s="13"/>
      <c r="Z12" s="13"/>
      <c r="AA12" s="13"/>
    </row>
    <row r="13" spans="1:27">
      <c r="A13" s="14"/>
      <c r="B13" s="13"/>
      <c r="C13" s="13"/>
      <c r="D13" s="23"/>
      <c r="E13" s="13"/>
      <c r="F13" s="23"/>
      <c r="G13" s="13"/>
      <c r="H13" s="23"/>
      <c r="I13" s="13"/>
      <c r="J13" s="107"/>
      <c r="K13" s="13"/>
      <c r="L13" s="13"/>
      <c r="M13" s="13"/>
      <c r="T13" s="13"/>
      <c r="U13" s="13"/>
      <c r="V13" s="13"/>
      <c r="W13" s="13"/>
      <c r="X13" s="13"/>
      <c r="Y13" s="13"/>
      <c r="Z13" s="13"/>
      <c r="AA13" s="13"/>
    </row>
    <row r="14" spans="1:27">
      <c r="A14" s="14">
        <f>A12+1</f>
        <v>2</v>
      </c>
      <c r="B14" s="13"/>
      <c r="C14" s="24" t="s">
        <v>16</v>
      </c>
      <c r="D14" s="25" t="s">
        <v>17</v>
      </c>
      <c r="E14" s="128">
        <v>7.9814096041167806E-2</v>
      </c>
      <c r="F14" s="119"/>
      <c r="G14" s="128">
        <v>8.0733994852904153E-2</v>
      </c>
      <c r="H14" s="119"/>
      <c r="I14" s="128">
        <v>8.1301500926877351E-2</v>
      </c>
      <c r="J14" s="106" t="s">
        <v>18</v>
      </c>
      <c r="K14" s="13"/>
      <c r="L14" s="13"/>
      <c r="M14" s="13"/>
      <c r="T14" s="13"/>
      <c r="U14" s="13"/>
      <c r="V14" s="13"/>
      <c r="W14" s="13"/>
      <c r="X14" s="13"/>
      <c r="Y14" s="13"/>
      <c r="Z14" s="13"/>
      <c r="AA14" s="13"/>
    </row>
    <row r="15" spans="1:27">
      <c r="A15" s="14"/>
      <c r="B15" s="13"/>
      <c r="C15" s="13"/>
      <c r="D15" s="26"/>
      <c r="E15" s="112"/>
      <c r="F15" s="120"/>
      <c r="G15" s="112"/>
      <c r="H15" s="120"/>
      <c r="I15" s="112"/>
      <c r="J15" s="107"/>
      <c r="K15" s="13"/>
      <c r="L15" s="13"/>
      <c r="M15" s="13"/>
      <c r="T15" s="13"/>
      <c r="U15" s="13"/>
      <c r="V15" s="13"/>
      <c r="W15" s="13"/>
      <c r="X15" s="13"/>
      <c r="Y15" s="13"/>
      <c r="Z15" s="13"/>
      <c r="AA15" s="13"/>
    </row>
    <row r="16" spans="1:27">
      <c r="A16" s="14">
        <f>A14+1</f>
        <v>3</v>
      </c>
      <c r="B16" s="13"/>
      <c r="C16" s="27" t="s">
        <v>19</v>
      </c>
      <c r="D16" s="26"/>
      <c r="E16" s="28">
        <f>E12*E14</f>
        <v>267506.32748531451</v>
      </c>
      <c r="F16" s="31"/>
      <c r="G16" s="28">
        <f>G12*G14</f>
        <v>252464.13966541379</v>
      </c>
      <c r="H16" s="31"/>
      <c r="I16" s="28">
        <f>I12*I14</f>
        <v>236215.63947508315</v>
      </c>
      <c r="J16" s="107"/>
      <c r="K16" s="13"/>
      <c r="L16" s="13"/>
      <c r="M16" s="13"/>
      <c r="T16" s="13"/>
      <c r="U16" s="13"/>
      <c r="V16" s="13"/>
      <c r="W16" s="13"/>
      <c r="X16" s="13"/>
      <c r="Y16" s="13"/>
      <c r="Z16" s="13"/>
      <c r="AA16" s="13"/>
    </row>
    <row r="17" spans="1:52">
      <c r="A17" s="14"/>
      <c r="B17" s="13"/>
      <c r="C17" s="13"/>
      <c r="D17" s="26"/>
      <c r="E17" s="113"/>
      <c r="F17" s="121"/>
      <c r="G17" s="113"/>
      <c r="H17" s="121"/>
      <c r="I17" s="113"/>
      <c r="J17" s="107"/>
      <c r="K17" s="13"/>
      <c r="L17" s="13"/>
      <c r="M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4">
        <f>A16+1</f>
        <v>4</v>
      </c>
      <c r="B18" s="13"/>
      <c r="C18" s="13" t="s">
        <v>20</v>
      </c>
      <c r="D18" s="29" t="s">
        <v>21</v>
      </c>
      <c r="E18" s="122">
        <f>'DPP_SPA_MBR-1, Sch 3, p4'!F27</f>
        <v>130562.19980038509</v>
      </c>
      <c r="F18" s="123"/>
      <c r="G18" s="122">
        <f>'DPP_SPA_MBR-1, Sch 3, p4'!H27</f>
        <v>127532.90943211522</v>
      </c>
      <c r="H18" s="124"/>
      <c r="I18" s="122">
        <f>'DPP_SPA_MBR-1, Sch 3, p4'!J27</f>
        <v>131313.42367349041</v>
      </c>
      <c r="J18" s="103" t="s">
        <v>15</v>
      </c>
      <c r="K18" s="13"/>
      <c r="L18" s="13"/>
      <c r="M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4"/>
      <c r="B19" s="13"/>
      <c r="C19" s="13"/>
      <c r="D19" s="26"/>
      <c r="E19" s="28"/>
      <c r="F19" s="31"/>
      <c r="G19" s="28"/>
      <c r="H19" s="31"/>
      <c r="I19" s="28"/>
      <c r="J19" s="107"/>
      <c r="K19" s="13"/>
      <c r="L19" s="13"/>
      <c r="M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4">
        <f>A18+1</f>
        <v>5</v>
      </c>
      <c r="B20" s="13"/>
      <c r="C20" s="13" t="s">
        <v>22</v>
      </c>
      <c r="D20" s="26"/>
      <c r="E20" s="28">
        <f>E16-E18</f>
        <v>136944.12768492941</v>
      </c>
      <c r="F20" s="31"/>
      <c r="G20" s="28">
        <f>G16-G18</f>
        <v>124931.23023329857</v>
      </c>
      <c r="H20" s="31"/>
      <c r="I20" s="28">
        <f>I16-I18</f>
        <v>104902.21580159274</v>
      </c>
      <c r="J20" s="107"/>
      <c r="K20" s="13"/>
      <c r="L20" s="13"/>
      <c r="M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>
      <c r="A21" s="14"/>
      <c r="B21" s="13"/>
      <c r="C21" s="13"/>
      <c r="D21" s="26"/>
      <c r="E21" s="23"/>
      <c r="F21" s="23"/>
      <c r="G21" s="23"/>
      <c r="H21" s="23"/>
      <c r="I21" s="23"/>
      <c r="J21" s="107"/>
      <c r="K21" s="13"/>
      <c r="L21" s="13"/>
      <c r="M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>
      <c r="A22" s="14">
        <f>A20+1</f>
        <v>6</v>
      </c>
      <c r="B22" s="13"/>
      <c r="C22" s="24" t="s">
        <v>23</v>
      </c>
      <c r="D22" s="29" t="s">
        <v>24</v>
      </c>
      <c r="E22" s="127">
        <v>0.74595999999999996</v>
      </c>
      <c r="F22" s="58"/>
      <c r="G22" s="127">
        <v>0.74597000000000002</v>
      </c>
      <c r="H22" s="58"/>
      <c r="I22" s="127">
        <v>0.74597999999999998</v>
      </c>
      <c r="J22" s="103" t="s">
        <v>25</v>
      </c>
      <c r="K22" s="92"/>
      <c r="L22" s="13"/>
      <c r="M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>
      <c r="A23" s="14"/>
      <c r="B23" s="13"/>
      <c r="C23" s="13"/>
      <c r="D23" s="26"/>
      <c r="E23" s="23"/>
      <c r="F23" s="23"/>
      <c r="G23" s="23"/>
      <c r="H23" s="23"/>
      <c r="I23" s="23"/>
      <c r="J23" s="107"/>
      <c r="K23" s="13"/>
      <c r="L23" s="13"/>
      <c r="M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6.2" thickBot="1">
      <c r="A24" s="14">
        <f>A22+1</f>
        <v>7</v>
      </c>
      <c r="C24" s="13" t="s">
        <v>71</v>
      </c>
      <c r="D24" s="26"/>
      <c r="E24" s="34">
        <f>E20/E22</f>
        <v>183581.06022431419</v>
      </c>
      <c r="F24" s="31"/>
      <c r="G24" s="34">
        <f>G20/G22</f>
        <v>167474.87195637703</v>
      </c>
      <c r="H24" s="31"/>
      <c r="I24" s="34">
        <f>I20/I22</f>
        <v>140623.3622906683</v>
      </c>
      <c r="J24" s="13"/>
      <c r="K24" s="13"/>
      <c r="L24" s="13"/>
      <c r="M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6.2" thickTop="1">
      <c r="A25" s="14"/>
      <c r="B25" s="13"/>
      <c r="C25" s="13"/>
      <c r="D25" s="26"/>
      <c r="E25" s="31"/>
      <c r="F25" s="31"/>
      <c r="G25" s="59"/>
      <c r="H25" s="60"/>
      <c r="I25" s="28"/>
      <c r="J25" s="13"/>
      <c r="K25" s="13"/>
      <c r="L25" s="13"/>
      <c r="M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4"/>
      <c r="B26" s="13"/>
      <c r="C26" s="13" t="s">
        <v>28</v>
      </c>
      <c r="D26" s="26"/>
      <c r="E26" s="31"/>
      <c r="F26" s="31"/>
      <c r="G26" s="59"/>
      <c r="H26" s="60"/>
      <c r="I26" s="28"/>
      <c r="J26" s="13"/>
      <c r="K26" s="13"/>
      <c r="L26" s="13"/>
      <c r="M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13"/>
      <c r="C27" s="13"/>
      <c r="D27" s="23"/>
      <c r="E27" s="28"/>
      <c r="F27" s="23"/>
      <c r="G27" s="28"/>
      <c r="H27" s="23"/>
      <c r="I27" s="28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13"/>
      <c r="C28" s="24" t="s">
        <v>108</v>
      </c>
      <c r="D28" s="61"/>
      <c r="E28" s="13"/>
      <c r="F28" s="23"/>
      <c r="G28" s="13"/>
      <c r="H28" s="2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13"/>
      <c r="C29" s="24" t="s">
        <v>112</v>
      </c>
      <c r="D29" s="61"/>
      <c r="E29" s="13"/>
      <c r="F29" s="23"/>
      <c r="G29" s="13"/>
      <c r="H29" s="2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13"/>
      <c r="C30" s="24" t="s">
        <v>94</v>
      </c>
      <c r="D30" s="61"/>
      <c r="E30" s="13"/>
      <c r="F30" s="23"/>
      <c r="G30" s="13"/>
      <c r="H30" s="2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13"/>
      <c r="C31" s="24"/>
      <c r="D31" s="61"/>
      <c r="E31" s="13"/>
      <c r="F31" s="23"/>
      <c r="G31" s="13"/>
      <c r="H31" s="2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13"/>
      <c r="C32" s="24"/>
      <c r="D32" s="61"/>
      <c r="E32" s="13"/>
      <c r="F32" s="23"/>
      <c r="G32" s="13"/>
      <c r="H32" s="2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13"/>
      <c r="C33" s="13"/>
      <c r="D33" s="23"/>
      <c r="E33" s="13"/>
      <c r="F33" s="23"/>
      <c r="G33" s="13"/>
      <c r="H33" s="2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B34" s="13"/>
      <c r="D34" s="23"/>
      <c r="E34" s="13"/>
      <c r="F34" s="23"/>
      <c r="G34" s="13"/>
      <c r="H34" s="2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13"/>
      <c r="C35" s="13"/>
      <c r="D35" s="23"/>
      <c r="E35" s="13"/>
      <c r="F35" s="23"/>
      <c r="G35" s="13"/>
      <c r="H35" s="2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13"/>
      <c r="C36" s="13"/>
      <c r="D36" s="23"/>
      <c r="E36" s="13"/>
      <c r="F36" s="23"/>
      <c r="G36" s="13"/>
      <c r="H36" s="2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>
      <c r="A37" s="13"/>
      <c r="B37" s="13"/>
      <c r="C37" s="13"/>
      <c r="D37" s="23"/>
      <c r="E37" s="13"/>
      <c r="F37" s="23"/>
      <c r="G37" s="13"/>
      <c r="H37" s="2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>
      <c r="A38" s="13"/>
      <c r="B38" s="13"/>
      <c r="C38" s="13"/>
      <c r="D38" s="23"/>
      <c r="E38" s="13"/>
      <c r="F38" s="23"/>
      <c r="G38" s="13"/>
      <c r="H38" s="2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13"/>
      <c r="C39" s="13"/>
      <c r="D39" s="23"/>
      <c r="E39" s="13"/>
      <c r="F39" s="23"/>
      <c r="G39" s="13"/>
      <c r="H39" s="2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13"/>
      <c r="C40" s="13"/>
      <c r="D40" s="23"/>
      <c r="E40" s="13"/>
      <c r="F40" s="23"/>
      <c r="G40" s="13"/>
      <c r="H40" s="2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13"/>
      <c r="C41" s="13"/>
      <c r="D41" s="23"/>
      <c r="E41" s="13"/>
      <c r="F41" s="23"/>
      <c r="G41" s="13"/>
      <c r="H41" s="2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13"/>
      <c r="C42" s="13"/>
      <c r="D42" s="23"/>
      <c r="E42" s="13"/>
      <c r="F42" s="23"/>
      <c r="G42" s="13"/>
      <c r="H42" s="2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13"/>
      <c r="C43" s="13"/>
      <c r="D43" s="23"/>
      <c r="E43" s="13"/>
      <c r="F43" s="23"/>
      <c r="G43" s="13"/>
      <c r="H43" s="2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13"/>
      <c r="C44" s="13"/>
      <c r="D44" s="23"/>
      <c r="E44" s="13"/>
      <c r="F44" s="23"/>
      <c r="G44" s="13"/>
      <c r="H44" s="2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13"/>
      <c r="C45" s="13"/>
      <c r="D45" s="23"/>
      <c r="E45" s="13"/>
      <c r="F45" s="23"/>
      <c r="G45" s="13"/>
      <c r="H45" s="2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13"/>
      <c r="C46" s="13"/>
      <c r="D46" s="23"/>
      <c r="E46" s="13"/>
      <c r="F46" s="23"/>
      <c r="G46" s="13"/>
      <c r="H46" s="2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13"/>
      <c r="C47" s="13"/>
      <c r="D47" s="23"/>
      <c r="E47" s="13"/>
      <c r="F47" s="23"/>
      <c r="G47" s="13"/>
      <c r="H47" s="2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13"/>
      <c r="C48" s="13"/>
      <c r="D48" s="23"/>
      <c r="E48" s="13"/>
      <c r="F48" s="23"/>
      <c r="G48" s="13"/>
      <c r="H48" s="2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13"/>
      <c r="C49" s="13"/>
      <c r="D49" s="23"/>
      <c r="E49" s="13"/>
      <c r="F49" s="23"/>
      <c r="G49" s="13"/>
      <c r="H49" s="2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13"/>
      <c r="C50" s="13"/>
      <c r="D50" s="23"/>
      <c r="E50" s="13"/>
      <c r="F50" s="23"/>
      <c r="G50" s="13"/>
      <c r="H50" s="2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13"/>
      <c r="C51" s="13"/>
      <c r="D51" s="23"/>
      <c r="E51" s="13"/>
      <c r="F51" s="23"/>
      <c r="G51" s="13"/>
      <c r="H51" s="2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13"/>
      <c r="C52" s="13"/>
      <c r="D52" s="23"/>
      <c r="E52" s="13"/>
      <c r="F52" s="23"/>
      <c r="G52" s="13"/>
      <c r="H52" s="2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13"/>
      <c r="C53" s="13"/>
      <c r="D53" s="23"/>
      <c r="E53" s="13"/>
      <c r="F53" s="23"/>
      <c r="G53" s="13"/>
      <c r="H53" s="2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13"/>
      <c r="C54" s="13"/>
      <c r="D54" s="23"/>
      <c r="E54" s="13"/>
      <c r="F54" s="23"/>
      <c r="G54" s="13"/>
      <c r="H54" s="2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13"/>
      <c r="C55" s="13"/>
      <c r="D55" s="23"/>
      <c r="E55" s="13"/>
      <c r="F55" s="23"/>
      <c r="G55" s="13"/>
      <c r="H55" s="2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13"/>
      <c r="C56" s="13"/>
      <c r="D56" s="23"/>
      <c r="E56" s="13"/>
      <c r="F56" s="23"/>
      <c r="G56" s="13"/>
      <c r="H56" s="2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13"/>
      <c r="C57" s="13"/>
      <c r="D57" s="23"/>
      <c r="E57" s="13"/>
      <c r="F57" s="23"/>
      <c r="G57" s="13"/>
      <c r="H57" s="2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13"/>
      <c r="C58" s="13"/>
      <c r="D58" s="23"/>
      <c r="E58" s="13"/>
      <c r="F58" s="23"/>
      <c r="G58" s="13"/>
      <c r="H58" s="2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13"/>
      <c r="C59" s="13"/>
      <c r="D59" s="23"/>
      <c r="E59" s="13"/>
      <c r="F59" s="23"/>
      <c r="G59" s="13"/>
      <c r="H59" s="2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13"/>
      <c r="C60" s="13"/>
      <c r="D60" s="23"/>
      <c r="E60" s="13"/>
      <c r="F60" s="23"/>
      <c r="G60" s="13"/>
      <c r="H60" s="2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13"/>
      <c r="C61" s="13"/>
      <c r="D61" s="23"/>
      <c r="E61" s="13"/>
      <c r="F61" s="23"/>
      <c r="G61" s="13"/>
      <c r="H61" s="2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13"/>
      <c r="C62" s="13"/>
      <c r="D62" s="23"/>
      <c r="E62" s="13"/>
      <c r="F62" s="23"/>
      <c r="G62" s="13"/>
      <c r="H62" s="2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13"/>
      <c r="C63" s="13"/>
      <c r="D63" s="23"/>
      <c r="E63" s="13"/>
      <c r="F63" s="23"/>
      <c r="G63" s="13"/>
      <c r="H63" s="2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13"/>
      <c r="C64" s="13"/>
      <c r="D64" s="23"/>
      <c r="E64" s="13"/>
      <c r="F64" s="23"/>
      <c r="G64" s="13"/>
      <c r="H64" s="2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13"/>
      <c r="C65" s="13"/>
      <c r="D65" s="23"/>
      <c r="E65" s="13"/>
      <c r="F65" s="23"/>
      <c r="G65" s="13"/>
      <c r="H65" s="2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13"/>
      <c r="C66" s="13"/>
      <c r="D66" s="23"/>
      <c r="E66" s="13"/>
      <c r="F66" s="23"/>
      <c r="G66" s="13"/>
      <c r="H66" s="2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13"/>
      <c r="C67" s="13"/>
      <c r="D67" s="23"/>
      <c r="E67" s="13"/>
      <c r="F67" s="23"/>
      <c r="G67" s="13"/>
      <c r="H67" s="2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13"/>
      <c r="C68" s="13"/>
      <c r="D68" s="23"/>
      <c r="E68" s="13"/>
      <c r="F68" s="23"/>
      <c r="G68" s="13"/>
      <c r="H68" s="2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13"/>
      <c r="C69" s="13"/>
      <c r="D69" s="23"/>
      <c r="E69" s="13"/>
      <c r="F69" s="23"/>
      <c r="G69" s="13"/>
      <c r="H69" s="2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13"/>
      <c r="C70" s="13"/>
      <c r="D70" s="23"/>
      <c r="E70" s="13"/>
      <c r="F70" s="23"/>
      <c r="G70" s="13"/>
      <c r="H70" s="2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13"/>
      <c r="C71" s="13"/>
      <c r="D71" s="23"/>
      <c r="E71" s="13"/>
      <c r="F71" s="23"/>
      <c r="G71" s="13"/>
      <c r="H71" s="2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13"/>
      <c r="C72" s="13"/>
      <c r="D72" s="23"/>
      <c r="E72" s="13"/>
      <c r="F72" s="23"/>
      <c r="G72" s="13"/>
      <c r="H72" s="2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13"/>
      <c r="C73" s="13"/>
      <c r="D73" s="23"/>
      <c r="E73" s="13"/>
      <c r="F73" s="23"/>
      <c r="G73" s="13"/>
      <c r="H73" s="2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13"/>
      <c r="C74" s="13"/>
      <c r="D74" s="23"/>
      <c r="E74" s="13"/>
      <c r="F74" s="23"/>
      <c r="G74" s="13"/>
      <c r="H74" s="2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13"/>
      <c r="C75" s="13"/>
      <c r="D75" s="23"/>
      <c r="E75" s="13"/>
      <c r="F75" s="23"/>
      <c r="G75" s="13"/>
      <c r="H75" s="2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13"/>
      <c r="C76" s="13"/>
      <c r="D76" s="23"/>
      <c r="E76" s="13"/>
      <c r="F76" s="23"/>
      <c r="G76" s="13"/>
      <c r="H76" s="2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13"/>
      <c r="C77" s="13"/>
      <c r="D77" s="23"/>
      <c r="E77" s="13"/>
      <c r="F77" s="23"/>
      <c r="G77" s="13"/>
      <c r="H77" s="2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13"/>
      <c r="C78" s="13"/>
      <c r="D78" s="23"/>
      <c r="E78" s="13"/>
      <c r="F78" s="23"/>
      <c r="G78" s="13"/>
      <c r="H78" s="2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13"/>
      <c r="C79" s="13"/>
      <c r="D79" s="23"/>
      <c r="E79" s="13"/>
      <c r="F79" s="23"/>
      <c r="G79" s="13"/>
      <c r="H79" s="2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13"/>
      <c r="C80" s="13"/>
      <c r="D80" s="23"/>
      <c r="E80" s="13"/>
      <c r="F80" s="23"/>
      <c r="G80" s="13"/>
      <c r="H80" s="2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13"/>
      <c r="C81" s="13"/>
      <c r="D81" s="23"/>
      <c r="E81" s="13"/>
      <c r="F81" s="23"/>
      <c r="G81" s="13"/>
      <c r="H81" s="2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13"/>
      <c r="C82" s="13"/>
      <c r="D82" s="23"/>
      <c r="E82" s="13"/>
      <c r="F82" s="23"/>
      <c r="G82" s="13"/>
      <c r="H82" s="2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13"/>
      <c r="C83" s="13"/>
      <c r="D83" s="23"/>
      <c r="E83" s="13"/>
      <c r="F83" s="23"/>
      <c r="G83" s="13"/>
      <c r="H83" s="2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13"/>
      <c r="C84" s="13"/>
      <c r="D84" s="23"/>
      <c r="E84" s="13"/>
      <c r="F84" s="23"/>
      <c r="G84" s="13"/>
      <c r="H84" s="2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13"/>
      <c r="C85" s="13"/>
      <c r="D85" s="23"/>
      <c r="E85" s="13"/>
      <c r="F85" s="23"/>
      <c r="G85" s="13"/>
      <c r="H85" s="2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13"/>
      <c r="C86" s="13"/>
      <c r="D86" s="23"/>
      <c r="E86" s="13"/>
      <c r="F86" s="23"/>
      <c r="G86" s="13"/>
      <c r="H86" s="2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13"/>
      <c r="C87" s="13"/>
      <c r="D87" s="23"/>
      <c r="E87" s="13"/>
      <c r="F87" s="23"/>
      <c r="G87" s="13"/>
      <c r="H87" s="2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13"/>
      <c r="C88" s="13"/>
      <c r="D88" s="23"/>
      <c r="E88" s="13"/>
      <c r="F88" s="23"/>
      <c r="G88" s="13"/>
      <c r="H88" s="2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13"/>
      <c r="C89" s="13"/>
      <c r="D89" s="23"/>
      <c r="E89" s="13"/>
      <c r="F89" s="23"/>
      <c r="G89" s="13"/>
      <c r="H89" s="2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13"/>
      <c r="C90" s="13"/>
      <c r="D90" s="23"/>
      <c r="E90" s="13"/>
      <c r="F90" s="23"/>
      <c r="G90" s="13"/>
      <c r="H90" s="2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13"/>
      <c r="C91" s="13"/>
      <c r="D91" s="23"/>
      <c r="E91" s="13"/>
      <c r="F91" s="23"/>
      <c r="G91" s="13"/>
      <c r="H91" s="2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13"/>
      <c r="C92" s="13"/>
      <c r="D92" s="23"/>
      <c r="E92" s="13"/>
      <c r="F92" s="23"/>
      <c r="G92" s="13"/>
      <c r="H92" s="2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13"/>
      <c r="C93" s="13"/>
      <c r="D93" s="23"/>
      <c r="E93" s="13"/>
      <c r="F93" s="23"/>
      <c r="G93" s="13"/>
      <c r="H93" s="2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13"/>
      <c r="C94" s="13"/>
      <c r="D94" s="23"/>
      <c r="E94" s="13"/>
      <c r="F94" s="23"/>
      <c r="G94" s="13"/>
      <c r="H94" s="2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13"/>
      <c r="C95" s="13"/>
      <c r="D95" s="23"/>
      <c r="E95" s="13"/>
      <c r="F95" s="23"/>
      <c r="G95" s="13"/>
      <c r="H95" s="2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13"/>
      <c r="C96" s="13"/>
      <c r="D96" s="23"/>
      <c r="E96" s="13"/>
      <c r="F96" s="23"/>
      <c r="G96" s="13"/>
      <c r="H96" s="2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13"/>
      <c r="C97" s="13"/>
      <c r="D97" s="23"/>
      <c r="E97" s="13"/>
      <c r="F97" s="23"/>
      <c r="G97" s="13"/>
      <c r="H97" s="2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13"/>
      <c r="C98" s="13"/>
      <c r="D98" s="23"/>
      <c r="E98" s="13"/>
      <c r="F98" s="23"/>
      <c r="G98" s="13"/>
      <c r="H98" s="2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13"/>
      <c r="C99" s="13"/>
      <c r="D99" s="23"/>
      <c r="E99" s="13"/>
      <c r="F99" s="23"/>
      <c r="G99" s="13"/>
      <c r="H99" s="2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13"/>
      <c r="C100" s="13"/>
      <c r="D100" s="23"/>
      <c r="E100" s="13"/>
      <c r="F100" s="23"/>
      <c r="G100" s="13"/>
      <c r="H100" s="2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13"/>
      <c r="C101" s="13"/>
      <c r="D101" s="23"/>
      <c r="E101" s="13"/>
      <c r="F101" s="23"/>
      <c r="G101" s="13"/>
      <c r="H101" s="2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13"/>
      <c r="C102" s="13"/>
      <c r="D102" s="23"/>
      <c r="E102" s="13"/>
      <c r="F102" s="23"/>
      <c r="G102" s="13"/>
      <c r="H102" s="2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13"/>
      <c r="C103" s="13"/>
      <c r="D103" s="23"/>
      <c r="E103" s="13"/>
      <c r="F103" s="23"/>
      <c r="G103" s="13"/>
      <c r="H103" s="2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13"/>
      <c r="C104" s="13"/>
      <c r="D104" s="23"/>
      <c r="E104" s="13"/>
      <c r="F104" s="23"/>
      <c r="G104" s="13"/>
      <c r="H104" s="2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13"/>
      <c r="C105" s="13"/>
      <c r="D105" s="23"/>
      <c r="E105" s="13"/>
      <c r="F105" s="23"/>
      <c r="G105" s="13"/>
      <c r="H105" s="2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13"/>
      <c r="C106" s="13"/>
      <c r="D106" s="23"/>
      <c r="E106" s="13"/>
      <c r="F106" s="23"/>
      <c r="G106" s="13"/>
      <c r="H106" s="2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13"/>
      <c r="C107" s="13"/>
      <c r="D107" s="23"/>
      <c r="E107" s="13"/>
      <c r="F107" s="23"/>
      <c r="G107" s="13"/>
      <c r="H107" s="2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13"/>
      <c r="C108" s="13"/>
      <c r="D108" s="23"/>
      <c r="E108" s="13"/>
      <c r="F108" s="23"/>
      <c r="G108" s="13"/>
      <c r="H108" s="2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13"/>
      <c r="C109" s="13"/>
      <c r="D109" s="23"/>
      <c r="E109" s="13"/>
      <c r="F109" s="23"/>
      <c r="G109" s="13"/>
      <c r="H109" s="2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13"/>
      <c r="C110" s="13"/>
      <c r="D110" s="23"/>
      <c r="E110" s="13"/>
      <c r="F110" s="23"/>
      <c r="G110" s="13"/>
      <c r="H110" s="2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13"/>
      <c r="C111" s="13"/>
      <c r="D111" s="23"/>
      <c r="E111" s="13"/>
      <c r="F111" s="23"/>
      <c r="G111" s="13"/>
      <c r="H111" s="2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13"/>
      <c r="C112" s="13"/>
      <c r="D112" s="23"/>
      <c r="E112" s="13"/>
      <c r="F112" s="23"/>
      <c r="G112" s="13"/>
      <c r="H112" s="2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13"/>
      <c r="C113" s="13"/>
      <c r="D113" s="23"/>
      <c r="E113" s="13"/>
      <c r="F113" s="23"/>
      <c r="G113" s="13"/>
      <c r="H113" s="2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13"/>
      <c r="C114" s="13"/>
      <c r="D114" s="23"/>
      <c r="E114" s="13"/>
      <c r="F114" s="23"/>
      <c r="G114" s="13"/>
      <c r="H114" s="2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13"/>
      <c r="C115" s="13"/>
      <c r="D115" s="23"/>
      <c r="E115" s="13"/>
      <c r="F115" s="23"/>
      <c r="G115" s="13"/>
      <c r="H115" s="2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13"/>
      <c r="C116" s="13"/>
      <c r="D116" s="23"/>
      <c r="E116" s="13"/>
      <c r="F116" s="23"/>
      <c r="G116" s="13"/>
      <c r="H116" s="2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13"/>
      <c r="C117" s="13"/>
      <c r="D117" s="23"/>
      <c r="E117" s="13"/>
      <c r="F117" s="23"/>
      <c r="G117" s="13"/>
      <c r="H117" s="2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13"/>
      <c r="C118" s="13"/>
      <c r="D118" s="23"/>
      <c r="E118" s="13"/>
      <c r="F118" s="23"/>
      <c r="G118" s="13"/>
      <c r="H118" s="2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13"/>
      <c r="C119" s="13"/>
      <c r="D119" s="23"/>
      <c r="E119" s="13"/>
      <c r="F119" s="23"/>
      <c r="G119" s="13"/>
      <c r="H119" s="2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13"/>
      <c r="C120" s="13"/>
      <c r="D120" s="23"/>
      <c r="E120" s="13"/>
      <c r="F120" s="23"/>
      <c r="G120" s="13"/>
      <c r="H120" s="2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13"/>
      <c r="C121" s="13"/>
      <c r="D121" s="23"/>
      <c r="E121" s="13"/>
      <c r="F121" s="23"/>
      <c r="G121" s="13"/>
      <c r="H121" s="2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13"/>
      <c r="C122" s="13"/>
      <c r="D122" s="23"/>
      <c r="E122" s="13"/>
      <c r="F122" s="23"/>
      <c r="G122" s="13"/>
      <c r="H122" s="2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13"/>
      <c r="C123" s="13"/>
      <c r="D123" s="23"/>
      <c r="E123" s="13"/>
      <c r="F123" s="23"/>
      <c r="G123" s="13"/>
      <c r="H123" s="2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13"/>
      <c r="C124" s="13"/>
      <c r="D124" s="23"/>
      <c r="E124" s="13"/>
      <c r="F124" s="23"/>
      <c r="G124" s="13"/>
      <c r="H124" s="2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13"/>
      <c r="C125" s="13"/>
      <c r="D125" s="23"/>
      <c r="E125" s="13"/>
      <c r="F125" s="23"/>
      <c r="G125" s="13"/>
      <c r="H125" s="2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13"/>
      <c r="C126" s="13"/>
      <c r="D126" s="23"/>
      <c r="E126" s="13"/>
      <c r="F126" s="23"/>
      <c r="G126" s="13"/>
      <c r="H126" s="2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13"/>
      <c r="C127" s="13"/>
      <c r="D127" s="23"/>
      <c r="E127" s="13"/>
      <c r="F127" s="23"/>
      <c r="G127" s="13"/>
      <c r="H127" s="2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13"/>
      <c r="C128" s="13"/>
      <c r="D128" s="23"/>
      <c r="E128" s="13"/>
      <c r="F128" s="23"/>
      <c r="G128" s="13"/>
      <c r="H128" s="2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13"/>
      <c r="C129" s="13"/>
      <c r="D129" s="23"/>
      <c r="E129" s="13"/>
      <c r="F129" s="23"/>
      <c r="G129" s="13"/>
      <c r="H129" s="2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13"/>
      <c r="C130" s="13"/>
      <c r="D130" s="23"/>
      <c r="E130" s="13"/>
      <c r="F130" s="23"/>
      <c r="G130" s="13"/>
      <c r="H130" s="2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13"/>
      <c r="C131" s="13"/>
      <c r="D131" s="23"/>
      <c r="E131" s="13"/>
      <c r="F131" s="23"/>
      <c r="G131" s="13"/>
      <c r="H131" s="2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13"/>
      <c r="C132" s="13"/>
      <c r="D132" s="23"/>
      <c r="E132" s="13"/>
      <c r="F132" s="23"/>
      <c r="G132" s="13"/>
      <c r="H132" s="2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13"/>
      <c r="C133" s="13"/>
      <c r="D133" s="23"/>
      <c r="E133" s="13"/>
      <c r="F133" s="23"/>
      <c r="G133" s="13"/>
      <c r="H133" s="2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13"/>
      <c r="C134" s="13"/>
      <c r="D134" s="23"/>
      <c r="E134" s="13"/>
      <c r="F134" s="23"/>
      <c r="G134" s="13"/>
      <c r="H134" s="2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13"/>
      <c r="C135" s="13"/>
      <c r="D135" s="23"/>
      <c r="E135" s="13"/>
      <c r="F135" s="23"/>
      <c r="G135" s="13"/>
      <c r="H135" s="2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13"/>
      <c r="C136" s="13"/>
      <c r="D136" s="23"/>
      <c r="E136" s="13"/>
      <c r="F136" s="23"/>
      <c r="G136" s="13"/>
      <c r="H136" s="2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13"/>
      <c r="C137" s="13"/>
      <c r="D137" s="23"/>
      <c r="E137" s="13"/>
      <c r="F137" s="23"/>
      <c r="G137" s="13"/>
      <c r="H137" s="2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13"/>
      <c r="C138" s="13"/>
      <c r="D138" s="23"/>
      <c r="E138" s="13"/>
      <c r="F138" s="23"/>
      <c r="G138" s="13"/>
      <c r="H138" s="2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13"/>
      <c r="C139" s="13"/>
      <c r="D139" s="23"/>
      <c r="E139" s="13"/>
      <c r="F139" s="23"/>
      <c r="G139" s="13"/>
      <c r="H139" s="2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13"/>
      <c r="C140" s="13"/>
      <c r="D140" s="23"/>
      <c r="E140" s="13"/>
      <c r="F140" s="23"/>
      <c r="G140" s="13"/>
      <c r="H140" s="2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13"/>
      <c r="C141" s="13"/>
      <c r="D141" s="23"/>
      <c r="E141" s="13"/>
      <c r="F141" s="23"/>
      <c r="G141" s="13"/>
      <c r="H141" s="2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13"/>
      <c r="C142" s="13"/>
      <c r="D142" s="23"/>
      <c r="E142" s="13"/>
      <c r="F142" s="23"/>
      <c r="G142" s="13"/>
      <c r="H142" s="2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13"/>
      <c r="C143" s="13"/>
      <c r="D143" s="23"/>
      <c r="E143" s="13"/>
      <c r="F143" s="23"/>
      <c r="G143" s="13"/>
      <c r="H143" s="2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13"/>
      <c r="C144" s="13"/>
      <c r="D144" s="23"/>
      <c r="E144" s="13"/>
      <c r="F144" s="23"/>
      <c r="G144" s="13"/>
      <c r="H144" s="2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13"/>
      <c r="C145" s="13"/>
      <c r="D145" s="23"/>
      <c r="E145" s="13"/>
      <c r="F145" s="23"/>
      <c r="G145" s="13"/>
      <c r="H145" s="2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13"/>
      <c r="C146" s="13"/>
      <c r="D146" s="23"/>
      <c r="E146" s="13"/>
      <c r="F146" s="23"/>
      <c r="G146" s="13"/>
      <c r="H146" s="2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13"/>
      <c r="C147" s="13"/>
      <c r="D147" s="23"/>
      <c r="E147" s="13"/>
      <c r="F147" s="23"/>
      <c r="G147" s="13"/>
      <c r="H147" s="2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13"/>
      <c r="C148" s="13"/>
      <c r="D148" s="23"/>
      <c r="E148" s="13"/>
      <c r="F148" s="23"/>
      <c r="G148" s="13"/>
      <c r="H148" s="2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13"/>
      <c r="C149" s="13"/>
      <c r="D149" s="23"/>
      <c r="E149" s="13"/>
      <c r="F149" s="23"/>
      <c r="G149" s="13"/>
      <c r="H149" s="2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13"/>
      <c r="C150" s="13"/>
      <c r="D150" s="23"/>
      <c r="E150" s="13"/>
      <c r="F150" s="23"/>
      <c r="G150" s="13"/>
      <c r="H150" s="2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13"/>
      <c r="C151" s="13"/>
      <c r="D151" s="23"/>
      <c r="E151" s="13"/>
      <c r="F151" s="23"/>
      <c r="G151" s="13"/>
      <c r="H151" s="2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13"/>
      <c r="C152" s="13"/>
      <c r="D152" s="23"/>
      <c r="E152" s="13"/>
      <c r="F152" s="23"/>
      <c r="G152" s="13"/>
      <c r="H152" s="2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13"/>
      <c r="C153" s="13"/>
      <c r="D153" s="23"/>
      <c r="E153" s="13"/>
      <c r="F153" s="23"/>
      <c r="G153" s="13"/>
      <c r="H153" s="2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13"/>
      <c r="C154" s="13"/>
      <c r="D154" s="23"/>
      <c r="E154" s="13"/>
      <c r="F154" s="23"/>
      <c r="G154" s="13"/>
      <c r="H154" s="2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13"/>
      <c r="C155" s="13"/>
      <c r="D155" s="23"/>
      <c r="E155" s="13"/>
      <c r="F155" s="23"/>
      <c r="G155" s="13"/>
      <c r="H155" s="2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13"/>
      <c r="C156" s="13"/>
      <c r="D156" s="23"/>
      <c r="E156" s="13"/>
      <c r="F156" s="23"/>
      <c r="G156" s="13"/>
      <c r="H156" s="2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13"/>
      <c r="C157" s="13"/>
      <c r="D157" s="23"/>
      <c r="E157" s="13"/>
      <c r="F157" s="23"/>
      <c r="G157" s="13"/>
      <c r="H157" s="2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13"/>
      <c r="C158" s="13"/>
      <c r="D158" s="23"/>
      <c r="E158" s="13"/>
      <c r="F158" s="23"/>
      <c r="G158" s="13"/>
      <c r="H158" s="2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13"/>
      <c r="C159" s="13"/>
      <c r="D159" s="23"/>
      <c r="E159" s="13"/>
      <c r="F159" s="23"/>
      <c r="G159" s="13"/>
      <c r="H159" s="2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13"/>
      <c r="C160" s="13"/>
      <c r="D160" s="23"/>
      <c r="E160" s="13"/>
      <c r="F160" s="23"/>
      <c r="G160" s="13"/>
      <c r="H160" s="2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13"/>
      <c r="C161" s="13"/>
      <c r="D161" s="23"/>
      <c r="E161" s="13"/>
      <c r="F161" s="23"/>
      <c r="G161" s="13"/>
      <c r="H161" s="2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13"/>
      <c r="C162" s="13"/>
      <c r="D162" s="23"/>
      <c r="E162" s="13"/>
      <c r="F162" s="23"/>
      <c r="G162" s="13"/>
      <c r="H162" s="2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13"/>
      <c r="C163" s="13"/>
      <c r="D163" s="23"/>
      <c r="E163" s="13"/>
      <c r="F163" s="23"/>
      <c r="G163" s="13"/>
      <c r="H163" s="2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13"/>
      <c r="C164" s="13"/>
      <c r="D164" s="23"/>
      <c r="E164" s="13"/>
      <c r="F164" s="23"/>
      <c r="G164" s="13"/>
      <c r="H164" s="2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13"/>
      <c r="C165" s="13"/>
      <c r="D165" s="23"/>
      <c r="E165" s="13"/>
      <c r="F165" s="23"/>
      <c r="G165" s="13"/>
      <c r="H165" s="2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13"/>
      <c r="C166" s="13"/>
      <c r="D166" s="23"/>
      <c r="E166" s="13"/>
      <c r="F166" s="23"/>
      <c r="G166" s="13"/>
      <c r="H166" s="2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13"/>
      <c r="C167" s="13"/>
      <c r="D167" s="23"/>
      <c r="E167" s="13"/>
      <c r="F167" s="23"/>
      <c r="G167" s="13"/>
      <c r="H167" s="2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13"/>
      <c r="C168" s="13"/>
      <c r="D168" s="23"/>
      <c r="E168" s="13"/>
      <c r="F168" s="23"/>
      <c r="G168" s="13"/>
      <c r="H168" s="2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13"/>
      <c r="C169" s="13"/>
      <c r="D169" s="23"/>
      <c r="E169" s="13"/>
      <c r="F169" s="23"/>
      <c r="G169" s="13"/>
      <c r="H169" s="2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13"/>
      <c r="C170" s="13"/>
      <c r="D170" s="23"/>
      <c r="E170" s="13"/>
      <c r="F170" s="23"/>
      <c r="G170" s="13"/>
      <c r="H170" s="2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13"/>
      <c r="C171" s="13"/>
      <c r="D171" s="23"/>
      <c r="E171" s="13"/>
      <c r="F171" s="23"/>
      <c r="G171" s="13"/>
      <c r="H171" s="2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13"/>
      <c r="C172" s="13"/>
      <c r="D172" s="23"/>
      <c r="E172" s="13"/>
      <c r="F172" s="23"/>
      <c r="G172" s="13"/>
      <c r="H172" s="2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13"/>
      <c r="C173" s="13"/>
      <c r="D173" s="23"/>
      <c r="E173" s="13"/>
      <c r="F173" s="23"/>
      <c r="G173" s="13"/>
      <c r="H173" s="2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13"/>
      <c r="C174" s="13"/>
      <c r="D174" s="23"/>
      <c r="E174" s="13"/>
      <c r="F174" s="23"/>
      <c r="G174" s="13"/>
      <c r="H174" s="2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13"/>
      <c r="C175" s="13"/>
      <c r="D175" s="23"/>
      <c r="E175" s="13"/>
      <c r="F175" s="23"/>
      <c r="G175" s="13"/>
      <c r="H175" s="2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13"/>
      <c r="C176" s="13"/>
      <c r="D176" s="23"/>
      <c r="E176" s="13"/>
      <c r="F176" s="23"/>
      <c r="G176" s="13"/>
      <c r="H176" s="2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13"/>
      <c r="C177" s="13"/>
      <c r="D177" s="23"/>
      <c r="E177" s="13"/>
      <c r="F177" s="23"/>
      <c r="G177" s="13"/>
      <c r="H177" s="2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13"/>
      <c r="C178" s="13"/>
      <c r="D178" s="23"/>
      <c r="E178" s="13"/>
      <c r="F178" s="23"/>
      <c r="G178" s="13"/>
      <c r="H178" s="2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13"/>
      <c r="C179" s="13"/>
      <c r="D179" s="23"/>
      <c r="E179" s="13"/>
      <c r="F179" s="23"/>
      <c r="G179" s="13"/>
      <c r="H179" s="2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13"/>
      <c r="C180" s="13"/>
      <c r="D180" s="23"/>
      <c r="E180" s="13"/>
      <c r="F180" s="23"/>
      <c r="G180" s="13"/>
      <c r="H180" s="2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13"/>
      <c r="C181" s="13"/>
      <c r="D181" s="23"/>
      <c r="E181" s="13"/>
      <c r="F181" s="23"/>
      <c r="G181" s="13"/>
      <c r="H181" s="2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13"/>
      <c r="C182" s="13"/>
      <c r="D182" s="23"/>
      <c r="E182" s="13"/>
      <c r="F182" s="23"/>
      <c r="G182" s="13"/>
      <c r="H182" s="2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13"/>
      <c r="C183" s="13"/>
      <c r="D183" s="23"/>
      <c r="E183" s="13"/>
      <c r="F183" s="23"/>
      <c r="G183" s="13"/>
      <c r="H183" s="2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13"/>
      <c r="C184" s="13"/>
      <c r="D184" s="23"/>
      <c r="E184" s="13"/>
      <c r="F184" s="23"/>
      <c r="G184" s="13"/>
      <c r="H184" s="2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13"/>
      <c r="C185" s="13"/>
      <c r="D185" s="23"/>
      <c r="E185" s="13"/>
      <c r="F185" s="23"/>
      <c r="G185" s="13"/>
      <c r="H185" s="2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13"/>
      <c r="C186" s="13"/>
      <c r="D186" s="23"/>
      <c r="E186" s="13"/>
      <c r="F186" s="23"/>
      <c r="G186" s="13"/>
      <c r="H186" s="2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13"/>
      <c r="C187" s="13"/>
      <c r="D187" s="23"/>
      <c r="E187" s="13"/>
      <c r="F187" s="23"/>
      <c r="G187" s="13"/>
      <c r="H187" s="2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13"/>
      <c r="C188" s="13"/>
      <c r="D188" s="23"/>
      <c r="E188" s="13"/>
      <c r="F188" s="23"/>
      <c r="G188" s="13"/>
      <c r="H188" s="2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13"/>
      <c r="C189" s="13"/>
      <c r="D189" s="23"/>
      <c r="E189" s="13"/>
      <c r="F189" s="23"/>
      <c r="G189" s="13"/>
      <c r="H189" s="2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13"/>
      <c r="C190" s="13"/>
      <c r="D190" s="23"/>
      <c r="E190" s="13"/>
      <c r="F190" s="23"/>
      <c r="G190" s="13"/>
      <c r="H190" s="2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13"/>
      <c r="C191" s="13"/>
      <c r="D191" s="23"/>
      <c r="E191" s="13"/>
      <c r="F191" s="23"/>
      <c r="G191" s="13"/>
      <c r="H191" s="2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13"/>
      <c r="C192" s="13"/>
      <c r="D192" s="23"/>
      <c r="E192" s="13"/>
      <c r="F192" s="23"/>
      <c r="G192" s="13"/>
      <c r="H192" s="2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13"/>
      <c r="C193" s="13"/>
      <c r="D193" s="23"/>
      <c r="E193" s="13"/>
      <c r="F193" s="23"/>
      <c r="G193" s="13"/>
      <c r="H193" s="2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13"/>
      <c r="C194" s="13"/>
      <c r="D194" s="23"/>
      <c r="E194" s="13"/>
      <c r="F194" s="23"/>
      <c r="G194" s="13"/>
      <c r="H194" s="2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13"/>
      <c r="C195" s="13"/>
      <c r="D195" s="23"/>
      <c r="E195" s="13"/>
      <c r="F195" s="23"/>
      <c r="G195" s="13"/>
      <c r="H195" s="2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13"/>
      <c r="C196" s="13"/>
      <c r="D196" s="23"/>
      <c r="E196" s="13"/>
      <c r="F196" s="23"/>
      <c r="G196" s="13"/>
      <c r="H196" s="2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13"/>
      <c r="C197" s="13"/>
      <c r="D197" s="23"/>
      <c r="E197" s="13"/>
      <c r="F197" s="23"/>
      <c r="G197" s="13"/>
      <c r="H197" s="2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13"/>
      <c r="C198" s="13"/>
      <c r="D198" s="23"/>
      <c r="E198" s="13"/>
      <c r="F198" s="23"/>
      <c r="G198" s="13"/>
      <c r="H198" s="2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13"/>
      <c r="C199" s="13"/>
      <c r="D199" s="23"/>
      <c r="E199" s="13"/>
      <c r="F199" s="23"/>
      <c r="G199" s="13"/>
      <c r="H199" s="2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13"/>
      <c r="C200" s="13"/>
      <c r="D200" s="23"/>
      <c r="E200" s="13"/>
      <c r="F200" s="23"/>
      <c r="G200" s="13"/>
      <c r="H200" s="2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13"/>
      <c r="C201" s="13"/>
      <c r="D201" s="23"/>
      <c r="E201" s="13"/>
      <c r="F201" s="23"/>
      <c r="G201" s="13"/>
      <c r="H201" s="2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13"/>
      <c r="C202" s="13"/>
      <c r="D202" s="23"/>
      <c r="E202" s="13"/>
      <c r="F202" s="23"/>
      <c r="G202" s="13"/>
      <c r="H202" s="2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13"/>
      <c r="C203" s="13"/>
      <c r="D203" s="23"/>
      <c r="E203" s="13"/>
      <c r="F203" s="23"/>
      <c r="G203" s="13"/>
      <c r="H203" s="2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13"/>
      <c r="C204" s="13"/>
      <c r="D204" s="23"/>
      <c r="E204" s="13"/>
      <c r="F204" s="23"/>
      <c r="G204" s="13"/>
      <c r="H204" s="2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13"/>
      <c r="C205" s="13"/>
      <c r="D205" s="23"/>
      <c r="E205" s="13"/>
      <c r="F205" s="23"/>
      <c r="G205" s="13"/>
      <c r="H205" s="2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13"/>
      <c r="C206" s="13"/>
      <c r="D206" s="23"/>
      <c r="E206" s="13"/>
      <c r="F206" s="23"/>
      <c r="G206" s="13"/>
      <c r="H206" s="2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13"/>
      <c r="C207" s="13"/>
      <c r="D207" s="23"/>
      <c r="E207" s="13"/>
      <c r="F207" s="23"/>
      <c r="G207" s="13"/>
      <c r="H207" s="2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13"/>
      <c r="C208" s="13"/>
      <c r="D208" s="23"/>
      <c r="E208" s="13"/>
      <c r="F208" s="23"/>
      <c r="G208" s="13"/>
      <c r="H208" s="2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13"/>
      <c r="C209" s="13"/>
      <c r="D209" s="23"/>
      <c r="E209" s="13"/>
      <c r="F209" s="23"/>
      <c r="G209" s="13"/>
      <c r="H209" s="2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13"/>
      <c r="C210" s="13"/>
      <c r="D210" s="23"/>
      <c r="E210" s="13"/>
      <c r="F210" s="23"/>
      <c r="G210" s="13"/>
      <c r="H210" s="2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13"/>
      <c r="C211" s="13"/>
      <c r="D211" s="23"/>
      <c r="E211" s="13"/>
      <c r="F211" s="23"/>
      <c r="G211" s="13"/>
      <c r="H211" s="2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13"/>
      <c r="C212" s="13"/>
      <c r="D212" s="23"/>
      <c r="E212" s="13"/>
      <c r="F212" s="23"/>
      <c r="G212" s="13"/>
      <c r="H212" s="2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13"/>
      <c r="C213" s="13"/>
      <c r="D213" s="23"/>
      <c r="E213" s="13"/>
      <c r="F213" s="23"/>
      <c r="G213" s="13"/>
      <c r="H213" s="2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13"/>
      <c r="C214" s="13"/>
      <c r="D214" s="23"/>
      <c r="E214" s="13"/>
      <c r="F214" s="23"/>
      <c r="G214" s="13"/>
      <c r="H214" s="2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13"/>
      <c r="C215" s="13"/>
      <c r="D215" s="23"/>
      <c r="E215" s="13"/>
      <c r="F215" s="23"/>
      <c r="G215" s="13"/>
      <c r="H215" s="2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13"/>
      <c r="C216" s="13"/>
      <c r="D216" s="23"/>
      <c r="E216" s="13"/>
      <c r="F216" s="23"/>
      <c r="G216" s="13"/>
      <c r="H216" s="2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13"/>
      <c r="C217" s="13"/>
      <c r="D217" s="23"/>
      <c r="E217" s="13"/>
      <c r="F217" s="23"/>
      <c r="G217" s="13"/>
      <c r="H217" s="2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13"/>
      <c r="C218" s="13"/>
      <c r="D218" s="23"/>
      <c r="E218" s="13"/>
      <c r="F218" s="23"/>
      <c r="G218" s="13"/>
      <c r="H218" s="2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3"/>
      <c r="C219" s="13"/>
      <c r="D219" s="23"/>
      <c r="E219" s="13"/>
      <c r="F219" s="23"/>
      <c r="G219" s="13"/>
      <c r="H219" s="2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3"/>
      <c r="C220" s="13"/>
      <c r="D220" s="23"/>
      <c r="E220" s="13"/>
      <c r="F220" s="23"/>
      <c r="G220" s="13"/>
      <c r="H220" s="2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3"/>
      <c r="C221" s="13"/>
      <c r="D221" s="23"/>
      <c r="E221" s="13"/>
      <c r="F221" s="23"/>
      <c r="G221" s="13"/>
      <c r="H221" s="2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3"/>
      <c r="C222" s="13"/>
      <c r="D222" s="23"/>
      <c r="E222" s="13"/>
      <c r="F222" s="23"/>
      <c r="G222" s="13"/>
      <c r="H222" s="2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3"/>
      <c r="C223" s="13"/>
      <c r="D223" s="23"/>
      <c r="E223" s="13"/>
      <c r="F223" s="23"/>
      <c r="G223" s="13"/>
      <c r="H223" s="2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3"/>
      <c r="C224" s="13"/>
      <c r="D224" s="23"/>
      <c r="E224" s="13"/>
      <c r="F224" s="23"/>
      <c r="G224" s="13"/>
      <c r="H224" s="2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3"/>
      <c r="C225" s="13"/>
      <c r="D225" s="23"/>
      <c r="E225" s="13"/>
      <c r="F225" s="23"/>
      <c r="G225" s="13"/>
      <c r="H225" s="2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3"/>
      <c r="C226" s="13"/>
      <c r="D226" s="23"/>
      <c r="E226" s="13"/>
      <c r="F226" s="23"/>
      <c r="G226" s="13"/>
      <c r="H226" s="2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3"/>
      <c r="C227" s="13"/>
      <c r="D227" s="23"/>
      <c r="E227" s="13"/>
      <c r="F227" s="23"/>
      <c r="G227" s="13"/>
      <c r="H227" s="2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3"/>
      <c r="C228" s="13"/>
      <c r="D228" s="23"/>
      <c r="E228" s="13"/>
      <c r="F228" s="23"/>
      <c r="G228" s="13"/>
      <c r="H228" s="2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3"/>
      <c r="C229" s="13"/>
      <c r="D229" s="23"/>
      <c r="E229" s="13"/>
      <c r="F229" s="23"/>
      <c r="G229" s="13"/>
      <c r="H229" s="2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3"/>
      <c r="C230" s="13"/>
      <c r="D230" s="23"/>
      <c r="E230" s="13"/>
      <c r="F230" s="23"/>
      <c r="G230" s="13"/>
      <c r="H230" s="2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3"/>
      <c r="C231" s="13"/>
      <c r="D231" s="23"/>
      <c r="E231" s="13"/>
      <c r="F231" s="23"/>
      <c r="G231" s="13"/>
      <c r="H231" s="2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3"/>
      <c r="C232" s="13"/>
      <c r="D232" s="23"/>
      <c r="E232" s="13"/>
      <c r="F232" s="23"/>
      <c r="G232" s="13"/>
      <c r="H232" s="2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3"/>
      <c r="C233" s="13"/>
      <c r="D233" s="23"/>
      <c r="E233" s="13"/>
      <c r="F233" s="23"/>
      <c r="G233" s="13"/>
      <c r="H233" s="2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3"/>
      <c r="C234" s="13"/>
      <c r="D234" s="23"/>
      <c r="E234" s="13"/>
      <c r="F234" s="23"/>
      <c r="G234" s="13"/>
      <c r="H234" s="2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3"/>
      <c r="C235" s="13"/>
      <c r="D235" s="23"/>
      <c r="E235" s="13"/>
      <c r="F235" s="23"/>
      <c r="G235" s="13"/>
      <c r="H235" s="2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3"/>
      <c r="C236" s="13"/>
      <c r="D236" s="23"/>
      <c r="E236" s="13"/>
      <c r="F236" s="23"/>
      <c r="G236" s="13"/>
      <c r="H236" s="2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3"/>
      <c r="C237" s="13"/>
      <c r="D237" s="23"/>
      <c r="E237" s="13"/>
      <c r="F237" s="23"/>
      <c r="G237" s="13"/>
      <c r="H237" s="2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3"/>
      <c r="C238" s="13"/>
      <c r="D238" s="23"/>
      <c r="E238" s="13"/>
      <c r="F238" s="23"/>
      <c r="G238" s="13"/>
      <c r="H238" s="2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3"/>
      <c r="C239" s="13"/>
      <c r="D239" s="23"/>
      <c r="E239" s="13"/>
      <c r="F239" s="23"/>
      <c r="G239" s="13"/>
      <c r="H239" s="2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3"/>
      <c r="C240" s="13"/>
      <c r="D240" s="23"/>
      <c r="E240" s="13"/>
      <c r="F240" s="23"/>
      <c r="G240" s="13"/>
      <c r="H240" s="2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23"/>
      <c r="E241" s="13"/>
      <c r="F241" s="23"/>
      <c r="G241" s="13"/>
      <c r="H241" s="2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23"/>
      <c r="E242" s="13"/>
      <c r="F242" s="23"/>
      <c r="G242" s="13"/>
      <c r="H242" s="2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23"/>
      <c r="E243" s="13"/>
      <c r="F243" s="23"/>
      <c r="G243" s="13"/>
      <c r="H243" s="2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23"/>
      <c r="E244" s="13"/>
      <c r="F244" s="23"/>
      <c r="G244" s="13"/>
      <c r="H244" s="2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23"/>
      <c r="E245" s="13"/>
      <c r="F245" s="23"/>
      <c r="G245" s="13"/>
      <c r="H245" s="2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23"/>
      <c r="E246" s="13"/>
      <c r="F246" s="23"/>
      <c r="G246" s="13"/>
      <c r="H246" s="2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23"/>
      <c r="E247" s="13"/>
      <c r="F247" s="23"/>
      <c r="G247" s="13"/>
      <c r="H247" s="2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23"/>
      <c r="E248" s="13"/>
      <c r="F248" s="23"/>
      <c r="G248" s="13"/>
      <c r="H248" s="2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23"/>
      <c r="E249" s="13"/>
      <c r="F249" s="23"/>
      <c r="G249" s="13"/>
      <c r="H249" s="2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23"/>
      <c r="E250" s="13"/>
      <c r="F250" s="23"/>
      <c r="G250" s="13"/>
      <c r="H250" s="2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23"/>
      <c r="E251" s="13"/>
      <c r="F251" s="23"/>
      <c r="G251" s="13"/>
      <c r="H251" s="2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23"/>
      <c r="E252" s="13"/>
      <c r="F252" s="23"/>
      <c r="G252" s="13"/>
      <c r="H252" s="2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23"/>
      <c r="E253" s="13"/>
      <c r="F253" s="23"/>
      <c r="G253" s="13"/>
      <c r="H253" s="2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23"/>
      <c r="E254" s="13"/>
      <c r="F254" s="23"/>
      <c r="G254" s="13"/>
      <c r="H254" s="2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23"/>
      <c r="E255" s="13"/>
      <c r="F255" s="23"/>
      <c r="G255" s="13"/>
      <c r="H255" s="2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23"/>
      <c r="E256" s="13"/>
      <c r="F256" s="23"/>
      <c r="G256" s="13"/>
      <c r="H256" s="2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23"/>
      <c r="E257" s="13"/>
      <c r="F257" s="23"/>
      <c r="G257" s="13"/>
      <c r="H257" s="2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23"/>
      <c r="E258" s="13"/>
      <c r="F258" s="23"/>
      <c r="G258" s="13"/>
      <c r="H258" s="2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23"/>
      <c r="E259" s="13"/>
      <c r="F259" s="23"/>
      <c r="G259" s="13"/>
      <c r="H259" s="2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23"/>
      <c r="E260" s="13"/>
      <c r="F260" s="23"/>
      <c r="G260" s="13"/>
      <c r="H260" s="2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23"/>
      <c r="E261" s="13"/>
      <c r="F261" s="23"/>
      <c r="G261" s="13"/>
      <c r="H261" s="2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23"/>
      <c r="E262" s="13"/>
      <c r="F262" s="23"/>
      <c r="G262" s="13"/>
      <c r="H262" s="2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23"/>
      <c r="E263" s="13"/>
      <c r="F263" s="23"/>
      <c r="G263" s="13"/>
      <c r="H263" s="2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23"/>
      <c r="E264" s="13"/>
      <c r="F264" s="23"/>
      <c r="G264" s="13"/>
      <c r="H264" s="2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23"/>
      <c r="E265" s="13"/>
      <c r="F265" s="23"/>
      <c r="G265" s="13"/>
      <c r="H265" s="2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23"/>
      <c r="E266" s="13"/>
      <c r="F266" s="23"/>
      <c r="G266" s="13"/>
      <c r="H266" s="2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23"/>
      <c r="E267" s="13"/>
      <c r="F267" s="23"/>
      <c r="G267" s="13"/>
      <c r="H267" s="2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23"/>
      <c r="E268" s="13"/>
      <c r="F268" s="23"/>
      <c r="G268" s="13"/>
      <c r="H268" s="2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23"/>
      <c r="E269" s="13"/>
      <c r="F269" s="23"/>
      <c r="G269" s="13"/>
      <c r="H269" s="2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23"/>
      <c r="E270" s="13"/>
      <c r="F270" s="23"/>
      <c r="G270" s="13"/>
      <c r="H270" s="2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23"/>
      <c r="E271" s="13"/>
      <c r="F271" s="23"/>
      <c r="G271" s="13"/>
      <c r="H271" s="2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23"/>
      <c r="E272" s="13"/>
      <c r="F272" s="23"/>
      <c r="G272" s="13"/>
      <c r="H272" s="2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23"/>
      <c r="E273" s="13"/>
      <c r="F273" s="23"/>
      <c r="G273" s="13"/>
      <c r="H273" s="2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23"/>
      <c r="E274" s="13"/>
      <c r="F274" s="23"/>
      <c r="G274" s="13"/>
      <c r="H274" s="2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23"/>
      <c r="E275" s="13"/>
      <c r="F275" s="23"/>
      <c r="G275" s="13"/>
      <c r="H275" s="2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23"/>
      <c r="E276" s="13"/>
      <c r="F276" s="23"/>
      <c r="G276" s="13"/>
      <c r="H276" s="2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23"/>
      <c r="E277" s="13"/>
      <c r="F277" s="23"/>
      <c r="G277" s="13"/>
      <c r="H277" s="2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23"/>
      <c r="E278" s="13"/>
      <c r="F278" s="23"/>
      <c r="G278" s="13"/>
      <c r="H278" s="2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23"/>
      <c r="E279" s="13"/>
      <c r="F279" s="23"/>
      <c r="G279" s="13"/>
      <c r="H279" s="2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23"/>
      <c r="E280" s="13"/>
      <c r="F280" s="23"/>
      <c r="G280" s="13"/>
      <c r="H280" s="2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23"/>
      <c r="E281" s="13"/>
      <c r="F281" s="23"/>
      <c r="G281" s="13"/>
      <c r="H281" s="2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23"/>
      <c r="E282" s="13"/>
      <c r="F282" s="23"/>
      <c r="G282" s="13"/>
      <c r="H282" s="2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23"/>
      <c r="E283" s="13"/>
      <c r="F283" s="23"/>
      <c r="G283" s="13"/>
      <c r="H283" s="2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23"/>
      <c r="E284" s="13"/>
      <c r="F284" s="23"/>
      <c r="G284" s="13"/>
      <c r="H284" s="2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23"/>
      <c r="E285" s="13"/>
      <c r="F285" s="23"/>
      <c r="G285" s="13"/>
      <c r="H285" s="2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23"/>
      <c r="E286" s="13"/>
      <c r="F286" s="23"/>
      <c r="G286" s="13"/>
      <c r="H286" s="2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23"/>
      <c r="E287" s="13"/>
      <c r="F287" s="23"/>
      <c r="G287" s="13"/>
      <c r="H287" s="2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23"/>
      <c r="E288" s="13"/>
      <c r="F288" s="23"/>
      <c r="G288" s="13"/>
      <c r="H288" s="2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23"/>
      <c r="E289" s="13"/>
      <c r="F289" s="23"/>
      <c r="G289" s="13"/>
      <c r="H289" s="2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23"/>
      <c r="E290" s="13"/>
      <c r="F290" s="23"/>
      <c r="G290" s="13"/>
      <c r="H290" s="2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23"/>
      <c r="E291" s="13"/>
      <c r="F291" s="23"/>
      <c r="G291" s="13"/>
      <c r="H291" s="2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23"/>
      <c r="E292" s="13"/>
      <c r="F292" s="23"/>
      <c r="G292" s="13"/>
      <c r="H292" s="2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23"/>
      <c r="E293" s="13"/>
      <c r="F293" s="23"/>
      <c r="G293" s="13"/>
      <c r="H293" s="2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23"/>
      <c r="E294" s="13"/>
      <c r="F294" s="23"/>
      <c r="G294" s="13"/>
      <c r="H294" s="2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23"/>
      <c r="E295" s="13"/>
      <c r="F295" s="23"/>
      <c r="G295" s="13"/>
      <c r="H295" s="2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23"/>
      <c r="E296" s="13"/>
      <c r="F296" s="23"/>
      <c r="G296" s="13"/>
      <c r="H296" s="2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23"/>
      <c r="E297" s="13"/>
      <c r="F297" s="23"/>
      <c r="G297" s="13"/>
      <c r="H297" s="2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23"/>
      <c r="E298" s="13"/>
      <c r="F298" s="23"/>
      <c r="G298" s="13"/>
      <c r="H298" s="2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23"/>
      <c r="E299" s="13"/>
      <c r="F299" s="23"/>
      <c r="G299" s="13"/>
      <c r="H299" s="2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23"/>
      <c r="E300" s="13"/>
      <c r="F300" s="23"/>
      <c r="G300" s="13"/>
      <c r="H300" s="2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>
      <c r="A301" s="13"/>
      <c r="B301" s="13"/>
      <c r="C301" s="13"/>
      <c r="D301" s="23"/>
      <c r="E301" s="13"/>
      <c r="F301" s="23"/>
      <c r="G301" s="13"/>
      <c r="H301" s="2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</row>
    <row r="302" spans="1:52">
      <c r="A302" s="13"/>
      <c r="B302" s="13"/>
      <c r="C302" s="13"/>
      <c r="D302" s="23"/>
      <c r="E302" s="13"/>
      <c r="F302" s="23"/>
      <c r="G302" s="13"/>
      <c r="H302" s="2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</row>
    <row r="303" spans="1:52">
      <c r="A303" s="13"/>
      <c r="B303" s="13"/>
      <c r="C303" s="13"/>
      <c r="D303" s="23"/>
      <c r="E303" s="13"/>
      <c r="F303" s="23"/>
      <c r="G303" s="13"/>
      <c r="H303" s="2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</row>
    <row r="304" spans="1:52">
      <c r="A304" s="13"/>
      <c r="B304" s="13"/>
      <c r="C304" s="13"/>
      <c r="D304" s="23"/>
      <c r="E304" s="13"/>
      <c r="F304" s="23"/>
      <c r="G304" s="13"/>
      <c r="H304" s="2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</row>
    <row r="305" spans="1:52">
      <c r="A305" s="13"/>
      <c r="B305" s="13"/>
      <c r="C305" s="13"/>
      <c r="D305" s="23"/>
      <c r="E305" s="13"/>
      <c r="F305" s="23"/>
      <c r="G305" s="13"/>
      <c r="H305" s="2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</row>
    <row r="306" spans="1:52">
      <c r="A306" s="13"/>
      <c r="B306" s="13"/>
      <c r="C306" s="13"/>
      <c r="D306" s="23"/>
      <c r="E306" s="13"/>
      <c r="F306" s="23"/>
      <c r="G306" s="13"/>
      <c r="H306" s="2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</row>
    <row r="307" spans="1:52">
      <c r="A307" s="13"/>
      <c r="B307" s="13"/>
      <c r="C307" s="13"/>
      <c r="D307" s="23"/>
      <c r="E307" s="13"/>
      <c r="F307" s="23"/>
      <c r="G307" s="13"/>
      <c r="H307" s="2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</row>
    <row r="308" spans="1:52">
      <c r="A308" s="13"/>
      <c r="B308" s="13"/>
      <c r="C308" s="13"/>
      <c r="D308" s="23"/>
      <c r="E308" s="13"/>
      <c r="F308" s="23"/>
      <c r="G308" s="13"/>
      <c r="H308" s="2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</row>
    <row r="309" spans="1:52">
      <c r="A309" s="13"/>
      <c r="B309" s="13"/>
      <c r="C309" s="13"/>
      <c r="D309" s="23"/>
      <c r="E309" s="13"/>
      <c r="F309" s="23"/>
      <c r="G309" s="13"/>
      <c r="H309" s="2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</row>
    <row r="310" spans="1:52">
      <c r="A310" s="13"/>
      <c r="B310" s="13"/>
      <c r="C310" s="13"/>
      <c r="D310" s="23"/>
      <c r="E310" s="13"/>
      <c r="F310" s="23"/>
      <c r="G310" s="13"/>
      <c r="H310" s="2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</row>
    <row r="311" spans="1:52">
      <c r="A311" s="13"/>
      <c r="B311" s="13"/>
      <c r="C311" s="13"/>
      <c r="D311" s="23"/>
      <c r="E311" s="13"/>
      <c r="F311" s="23"/>
      <c r="G311" s="13"/>
      <c r="H311" s="2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</row>
    <row r="312" spans="1:52">
      <c r="A312" s="13"/>
      <c r="B312" s="13"/>
      <c r="C312" s="13"/>
      <c r="D312" s="23"/>
      <c r="E312" s="13"/>
      <c r="F312" s="23"/>
      <c r="G312" s="13"/>
      <c r="H312" s="2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</row>
    <row r="313" spans="1:52">
      <c r="A313" s="13"/>
      <c r="B313" s="13"/>
      <c r="C313" s="13"/>
      <c r="D313" s="23"/>
      <c r="E313" s="13"/>
      <c r="F313" s="23"/>
      <c r="G313" s="13"/>
      <c r="H313" s="2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</row>
    <row r="314" spans="1:52">
      <c r="A314" s="13"/>
      <c r="B314" s="13"/>
      <c r="C314" s="13"/>
      <c r="D314" s="23"/>
      <c r="E314" s="13"/>
      <c r="F314" s="23"/>
      <c r="G314" s="13"/>
      <c r="H314" s="2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</row>
    <row r="315" spans="1:52">
      <c r="A315" s="13"/>
      <c r="B315" s="13"/>
      <c r="C315" s="13"/>
      <c r="D315" s="23"/>
      <c r="E315" s="13"/>
      <c r="F315" s="23"/>
      <c r="G315" s="13"/>
      <c r="H315" s="2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</row>
    <row r="316" spans="1:52">
      <c r="A316" s="13"/>
      <c r="B316" s="13"/>
      <c r="C316" s="13"/>
      <c r="D316" s="23"/>
      <c r="E316" s="13"/>
      <c r="F316" s="23"/>
      <c r="G316" s="13"/>
      <c r="H316" s="2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</row>
    <row r="317" spans="1:52">
      <c r="A317" s="13"/>
      <c r="B317" s="13"/>
      <c r="C317" s="13"/>
      <c r="D317" s="23"/>
      <c r="E317" s="13"/>
      <c r="F317" s="23"/>
      <c r="G317" s="13"/>
      <c r="H317" s="2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</row>
    <row r="318" spans="1:52">
      <c r="A318" s="13"/>
      <c r="B318" s="13"/>
      <c r="C318" s="13"/>
      <c r="D318" s="23"/>
      <c r="E318" s="13"/>
      <c r="F318" s="23"/>
      <c r="G318" s="13"/>
      <c r="H318" s="2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</row>
    <row r="319" spans="1:52">
      <c r="A319" s="13"/>
      <c r="B319" s="13"/>
      <c r="C319" s="13"/>
      <c r="D319" s="23"/>
      <c r="E319" s="13"/>
      <c r="F319" s="23"/>
      <c r="G319" s="13"/>
      <c r="H319" s="2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</row>
    <row r="320" spans="1:52">
      <c r="A320" s="13"/>
      <c r="B320" s="13"/>
      <c r="C320" s="13"/>
      <c r="D320" s="23"/>
      <c r="E320" s="13"/>
      <c r="F320" s="23"/>
      <c r="G320" s="13"/>
      <c r="H320" s="2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</row>
    <row r="321" spans="1:52">
      <c r="A321" s="13"/>
      <c r="B321" s="13"/>
      <c r="C321" s="13"/>
      <c r="D321" s="23"/>
      <c r="E321" s="13"/>
      <c r="F321" s="23"/>
      <c r="G321" s="13"/>
      <c r="H321" s="2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</row>
    <row r="322" spans="1:52">
      <c r="A322" s="13"/>
      <c r="B322" s="13"/>
      <c r="C322" s="13"/>
      <c r="D322" s="23"/>
      <c r="E322" s="13"/>
      <c r="F322" s="23"/>
      <c r="G322" s="13"/>
      <c r="H322" s="2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</row>
    <row r="323" spans="1:52">
      <c r="A323" s="13"/>
      <c r="B323" s="13"/>
      <c r="C323" s="13"/>
      <c r="D323" s="23"/>
      <c r="E323" s="13"/>
      <c r="F323" s="23"/>
      <c r="G323" s="13"/>
      <c r="H323" s="2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</row>
    <row r="324" spans="1:52">
      <c r="A324" s="13"/>
      <c r="B324" s="13"/>
      <c r="C324" s="13"/>
      <c r="D324" s="23"/>
      <c r="E324" s="13"/>
      <c r="F324" s="23"/>
      <c r="G324" s="13"/>
      <c r="H324" s="2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</row>
    <row r="325" spans="1:52">
      <c r="A325" s="13"/>
      <c r="B325" s="13"/>
      <c r="C325" s="13"/>
      <c r="D325" s="23"/>
      <c r="E325" s="13"/>
      <c r="F325" s="23"/>
      <c r="G325" s="13"/>
      <c r="H325" s="2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</row>
    <row r="326" spans="1:52">
      <c r="A326" s="13"/>
      <c r="B326" s="13"/>
      <c r="C326" s="13"/>
      <c r="D326" s="23"/>
      <c r="E326" s="13"/>
      <c r="F326" s="23"/>
      <c r="G326" s="13"/>
      <c r="H326" s="2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</row>
    <row r="327" spans="1:52">
      <c r="A327" s="13"/>
      <c r="B327" s="13"/>
      <c r="C327" s="13"/>
      <c r="D327" s="23"/>
      <c r="E327" s="13"/>
      <c r="F327" s="23"/>
      <c r="G327" s="13"/>
      <c r="H327" s="2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</row>
    <row r="328" spans="1:52">
      <c r="A328" s="13"/>
      <c r="B328" s="13"/>
      <c r="C328" s="13"/>
      <c r="D328" s="23"/>
      <c r="E328" s="13"/>
      <c r="F328" s="23"/>
      <c r="G328" s="13"/>
      <c r="H328" s="2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</row>
    <row r="329" spans="1:52">
      <c r="A329" s="13"/>
      <c r="B329" s="13"/>
      <c r="C329" s="13"/>
      <c r="D329" s="23"/>
      <c r="E329" s="13"/>
      <c r="F329" s="23"/>
      <c r="G329" s="13"/>
      <c r="H329" s="2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</row>
    <row r="330" spans="1:52">
      <c r="A330" s="13"/>
      <c r="B330" s="13"/>
      <c r="C330" s="13"/>
      <c r="D330" s="23"/>
      <c r="E330" s="13"/>
      <c r="F330" s="23"/>
      <c r="G330" s="13"/>
      <c r="H330" s="2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</row>
    <row r="331" spans="1:52">
      <c r="A331" s="13"/>
      <c r="B331" s="13"/>
      <c r="C331" s="13"/>
      <c r="D331" s="23"/>
      <c r="E331" s="13"/>
      <c r="F331" s="23"/>
      <c r="G331" s="13"/>
      <c r="H331" s="2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</row>
    <row r="332" spans="1:52">
      <c r="A332" s="13"/>
      <c r="B332" s="13"/>
      <c r="C332" s="13"/>
      <c r="D332" s="23"/>
      <c r="E332" s="13"/>
      <c r="F332" s="23"/>
      <c r="G332" s="13"/>
      <c r="H332" s="2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</row>
    <row r="333" spans="1:52">
      <c r="A333" s="13"/>
      <c r="B333" s="13"/>
      <c r="C333" s="13"/>
      <c r="D333" s="23"/>
      <c r="E333" s="13"/>
      <c r="F333" s="23"/>
      <c r="G333" s="13"/>
      <c r="H333" s="2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</row>
    <row r="334" spans="1:52">
      <c r="A334" s="13"/>
      <c r="B334" s="13"/>
      <c r="C334" s="13"/>
      <c r="D334" s="23"/>
      <c r="E334" s="13"/>
      <c r="F334" s="23"/>
      <c r="G334" s="13"/>
      <c r="H334" s="2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</row>
    <row r="335" spans="1:52">
      <c r="A335" s="13"/>
      <c r="B335" s="13"/>
      <c r="C335" s="13"/>
      <c r="D335" s="23"/>
      <c r="E335" s="13"/>
      <c r="F335" s="23"/>
      <c r="G335" s="13"/>
      <c r="H335" s="2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</row>
    <row r="336" spans="1:52">
      <c r="A336" s="13"/>
      <c r="B336" s="13"/>
      <c r="C336" s="13"/>
      <c r="D336" s="23"/>
      <c r="E336" s="13"/>
      <c r="F336" s="23"/>
      <c r="G336" s="13"/>
      <c r="H336" s="2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</row>
    <row r="337" spans="1:52">
      <c r="A337" s="13"/>
      <c r="B337" s="13"/>
      <c r="C337" s="13"/>
      <c r="D337" s="23"/>
      <c r="E337" s="13"/>
      <c r="F337" s="23"/>
      <c r="G337" s="13"/>
      <c r="H337" s="2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</row>
    <row r="338" spans="1:52">
      <c r="A338" s="13"/>
      <c r="B338" s="13"/>
      <c r="C338" s="13"/>
      <c r="D338" s="23"/>
      <c r="E338" s="13"/>
      <c r="F338" s="23"/>
      <c r="G338" s="13"/>
      <c r="H338" s="2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</row>
    <row r="339" spans="1:52">
      <c r="A339" s="13"/>
      <c r="B339" s="13"/>
      <c r="C339" s="13"/>
      <c r="D339" s="23"/>
      <c r="E339" s="13"/>
      <c r="F339" s="23"/>
      <c r="G339" s="13"/>
      <c r="H339" s="2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</row>
    <row r="340" spans="1:52">
      <c r="A340" s="13"/>
      <c r="B340" s="13"/>
      <c r="C340" s="13"/>
      <c r="D340" s="23"/>
      <c r="E340" s="13"/>
      <c r="F340" s="23"/>
      <c r="G340" s="13"/>
      <c r="H340" s="2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</row>
  </sheetData>
  <mergeCells count="5">
    <mergeCell ref="A1:J1"/>
    <mergeCell ref="A3:J3"/>
    <mergeCell ref="A4:J4"/>
    <mergeCell ref="A5:J5"/>
    <mergeCell ref="A6:J6"/>
  </mergeCells>
  <printOptions horizontalCentered="1"/>
  <pageMargins left="0.7" right="0.7" top="0.75" bottom="0.75" header="0.3" footer="0.3"/>
  <pageSetup scale="80" orientation="portrait" r:id="rId1"/>
  <headerFooter>
    <oddHeader xml:space="preserve">&amp;RExhibit___(DPP/SPA/MBR-1, Schedule 3 ECCR)
Page 3 of 5
</oddHeader>
  </headerFooter>
  <ignoredErrors>
    <ignoredError sqref="A11:I13 A15:I18 A14:D14" unlockedFormula="1"/>
    <ignoredError sqref="A10:I10" numberStoredAsText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3"/>
  <sheetViews>
    <sheetView showGridLines="0" zoomScale="85" zoomScaleNormal="85" zoomScaleSheetLayoutView="100" workbookViewId="0">
      <selection sqref="A1:K1"/>
    </sheetView>
  </sheetViews>
  <sheetFormatPr defaultColWidth="8" defaultRowHeight="15.6"/>
  <cols>
    <col min="1" max="1" width="5.69921875" style="69" customWidth="1"/>
    <col min="2" max="2" width="52.59765625" style="2" customWidth="1"/>
    <col min="3" max="3" width="1.59765625" style="2" customWidth="1"/>
    <col min="4" max="4" width="10.5" style="2" customWidth="1"/>
    <col min="5" max="5" width="2.19921875" style="2" customWidth="1"/>
    <col min="6" max="6" width="10.8984375" style="2" customWidth="1"/>
    <col min="7" max="7" width="1.69921875" style="2" customWidth="1"/>
    <col min="8" max="8" width="12.5" style="2" customWidth="1"/>
    <col min="9" max="9" width="1.8984375" style="2" customWidth="1"/>
    <col min="10" max="10" width="12.19921875" style="2" customWidth="1"/>
    <col min="11" max="11" width="3.5" style="2" customWidth="1"/>
    <col min="12" max="12" width="6.19921875" style="2" bestFit="1" customWidth="1"/>
    <col min="13" max="13" width="9.59765625" style="2" bestFit="1" customWidth="1"/>
    <col min="14" max="14" width="8" style="2"/>
    <col min="15" max="15" width="9.59765625" style="2" bestFit="1" customWidth="1"/>
    <col min="16" max="16" width="8" style="2"/>
    <col min="17" max="17" width="9.59765625" style="2" bestFit="1" customWidth="1"/>
    <col min="18" max="16384" width="8" style="2"/>
  </cols>
  <sheetData>
    <row r="1" spans="1:12">
      <c r="A1" s="164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6"/>
    </row>
    <row r="2" spans="1:12">
      <c r="A2" s="62"/>
      <c r="B2" s="62"/>
      <c r="C2" s="68"/>
      <c r="D2" s="68"/>
      <c r="E2" s="68"/>
      <c r="F2" s="68"/>
      <c r="G2" s="68"/>
      <c r="H2" s="7"/>
      <c r="I2" s="7"/>
      <c r="J2" s="7"/>
      <c r="K2" s="1"/>
    </row>
    <row r="3" spans="1:12">
      <c r="A3" s="164" t="s">
        <v>68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6"/>
    </row>
    <row r="4" spans="1:12">
      <c r="A4" s="163" t="s">
        <v>81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56"/>
    </row>
    <row r="5" spans="1:12">
      <c r="A5" s="164" t="s">
        <v>74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6"/>
    </row>
    <row r="6" spans="1:12">
      <c r="A6" s="67"/>
      <c r="B6" s="67"/>
      <c r="C6" s="68"/>
      <c r="D6" s="68"/>
      <c r="E6" s="68"/>
      <c r="F6" s="68"/>
      <c r="G6" s="68"/>
      <c r="H6" s="6"/>
      <c r="I6" s="6"/>
      <c r="J6" s="6"/>
      <c r="K6" s="1"/>
    </row>
    <row r="8" spans="1:12">
      <c r="A8" s="72" t="s">
        <v>47</v>
      </c>
      <c r="D8" s="8" t="s">
        <v>5</v>
      </c>
      <c r="F8" s="3" t="s">
        <v>1</v>
      </c>
      <c r="G8" s="3"/>
      <c r="H8" s="3"/>
      <c r="I8" s="3"/>
      <c r="J8" s="3"/>
    </row>
    <row r="9" spans="1:12">
      <c r="A9" s="70" t="s">
        <v>48</v>
      </c>
      <c r="B9" s="70" t="s">
        <v>9</v>
      </c>
      <c r="D9" s="9" t="s">
        <v>69</v>
      </c>
      <c r="F9" s="5">
        <v>2020</v>
      </c>
      <c r="G9" s="5"/>
      <c r="H9" s="5">
        <v>2021</v>
      </c>
      <c r="I9" s="5"/>
      <c r="J9" s="5">
        <v>2022</v>
      </c>
    </row>
    <row r="10" spans="1:12">
      <c r="A10" s="82" t="s">
        <v>11</v>
      </c>
      <c r="B10" s="82" t="s">
        <v>12</v>
      </c>
      <c r="D10" s="82" t="s">
        <v>13</v>
      </c>
      <c r="F10" s="82" t="s">
        <v>31</v>
      </c>
      <c r="G10" s="82"/>
      <c r="H10" s="82" t="s">
        <v>32</v>
      </c>
      <c r="I10" s="82"/>
      <c r="J10" s="82" t="s">
        <v>33</v>
      </c>
    </row>
    <row r="11" spans="1:12">
      <c r="H11" s="126"/>
      <c r="J11" s="126"/>
    </row>
    <row r="12" spans="1:12">
      <c r="A12" s="72">
        <v>1</v>
      </c>
      <c r="B12" s="66" t="s">
        <v>49</v>
      </c>
      <c r="C12" s="10"/>
      <c r="D12" s="142">
        <v>4561716.7887883615</v>
      </c>
      <c r="E12" s="10"/>
      <c r="F12" s="142">
        <v>4636136.1515569827</v>
      </c>
      <c r="G12" s="142"/>
      <c r="H12" s="11">
        <v>4662305.6909934897</v>
      </c>
      <c r="I12" s="11"/>
      <c r="J12" s="11">
        <v>4688870.7414347101</v>
      </c>
    </row>
    <row r="13" spans="1:12">
      <c r="A13" s="72">
        <v>2</v>
      </c>
      <c r="B13" s="66" t="s">
        <v>2</v>
      </c>
      <c r="C13" s="10"/>
      <c r="D13" s="143">
        <v>-963603.9693154766</v>
      </c>
      <c r="E13" s="79"/>
      <c r="F13" s="143">
        <v>-1020142.9939837808</v>
      </c>
      <c r="G13" s="146"/>
      <c r="H13" s="144">
        <v>-1224235.5038849798</v>
      </c>
      <c r="I13" s="149"/>
      <c r="J13" s="143">
        <v>-1429075.3941127027</v>
      </c>
    </row>
    <row r="14" spans="1:12">
      <c r="A14" s="72">
        <v>3</v>
      </c>
      <c r="B14" s="66" t="s">
        <v>44</v>
      </c>
      <c r="C14" s="10"/>
      <c r="D14" s="75">
        <f>D12+D13</f>
        <v>3598112.8194728848</v>
      </c>
      <c r="E14" s="10"/>
      <c r="F14" s="75">
        <f>F12+F13</f>
        <v>3615993.1575732017</v>
      </c>
      <c r="G14" s="75"/>
      <c r="H14" s="75">
        <f>H12+H13</f>
        <v>3438070.1871085102</v>
      </c>
      <c r="I14" s="75"/>
      <c r="J14" s="75">
        <f>J12+J13</f>
        <v>3259795.3473220076</v>
      </c>
    </row>
    <row r="15" spans="1:12">
      <c r="A15" s="72">
        <v>4</v>
      </c>
      <c r="B15" s="66" t="s">
        <v>82</v>
      </c>
      <c r="C15" s="10"/>
      <c r="D15" s="145">
        <v>646024.2480392087</v>
      </c>
      <c r="E15" s="79"/>
      <c r="F15" s="145">
        <v>622732.09813767031</v>
      </c>
      <c r="G15" s="147"/>
      <c r="H15" s="145">
        <v>533025.40710650291</v>
      </c>
      <c r="I15" s="147"/>
      <c r="J15" s="145">
        <v>444174.83537493501</v>
      </c>
    </row>
    <row r="16" spans="1:12">
      <c r="A16" s="72">
        <v>5</v>
      </c>
      <c r="B16" s="66" t="s">
        <v>3</v>
      </c>
      <c r="C16" s="10"/>
      <c r="D16" s="146">
        <v>-897511.50365872646</v>
      </c>
      <c r="E16" s="79"/>
      <c r="F16" s="146">
        <v>-887107.6749349673</v>
      </c>
      <c r="G16" s="146"/>
      <c r="H16" s="146">
        <v>-843984.88793324446</v>
      </c>
      <c r="I16" s="146"/>
      <c r="J16" s="146">
        <v>-798542.40114176937</v>
      </c>
    </row>
    <row r="17" spans="1:17" ht="16.2" thickBot="1">
      <c r="A17" s="72">
        <v>6</v>
      </c>
      <c r="B17" s="74" t="s">
        <v>75</v>
      </c>
      <c r="C17" s="12"/>
      <c r="D17" s="151">
        <f>SUM(D14:D16)</f>
        <v>3346625.5638533668</v>
      </c>
      <c r="E17" s="12"/>
      <c r="F17" s="151">
        <f>SUM(F14:F16)</f>
        <v>3351617.5807759045</v>
      </c>
      <c r="G17" s="148"/>
      <c r="H17" s="151">
        <f>SUM(H14:H16)</f>
        <v>3127110.7062817686</v>
      </c>
      <c r="I17" s="148"/>
      <c r="J17" s="151">
        <f>SUM(J14:J16)</f>
        <v>2905427.7815551735</v>
      </c>
      <c r="K17" s="103" t="s">
        <v>25</v>
      </c>
    </row>
    <row r="18" spans="1:17" ht="16.2" thickTop="1">
      <c r="A18" s="72"/>
      <c r="B18" s="10"/>
      <c r="C18" s="10"/>
      <c r="D18" s="76"/>
      <c r="E18" s="10"/>
      <c r="F18" s="76"/>
      <c r="G18" s="76"/>
      <c r="H18" s="77"/>
      <c r="I18" s="77"/>
      <c r="J18" s="77"/>
      <c r="K18" s="105"/>
    </row>
    <row r="19" spans="1:17">
      <c r="A19" s="72">
        <v>7</v>
      </c>
      <c r="B19" s="66" t="s">
        <v>51</v>
      </c>
      <c r="C19" s="10"/>
      <c r="D19" s="80">
        <v>527018</v>
      </c>
      <c r="E19" s="81"/>
      <c r="F19" s="139">
        <v>526813</v>
      </c>
      <c r="G19" s="80"/>
      <c r="H19" s="139">
        <v>526854</v>
      </c>
      <c r="I19" s="139"/>
      <c r="J19" s="139">
        <v>525569</v>
      </c>
      <c r="K19" s="105"/>
      <c r="M19" s="93"/>
      <c r="O19" s="93"/>
      <c r="Q19" s="93"/>
    </row>
    <row r="20" spans="1:17">
      <c r="A20" s="72">
        <v>8</v>
      </c>
      <c r="B20" s="66" t="s">
        <v>4</v>
      </c>
      <c r="C20" s="10"/>
      <c r="D20" s="140">
        <v>-69615.296447765126</v>
      </c>
      <c r="E20" s="79"/>
      <c r="F20" s="140">
        <v>-73078.051030918024</v>
      </c>
      <c r="G20" s="140"/>
      <c r="H20" s="140">
        <v>-78067.662282863108</v>
      </c>
      <c r="I20" s="140"/>
      <c r="J20" s="140">
        <v>-69598.528255112178</v>
      </c>
      <c r="K20" s="105"/>
    </row>
    <row r="21" spans="1:17">
      <c r="A21" s="72">
        <v>9</v>
      </c>
      <c r="B21" s="66" t="s">
        <v>45</v>
      </c>
      <c r="C21" s="10"/>
      <c r="D21" s="140">
        <v>-14392.218166666666</v>
      </c>
      <c r="E21" s="79"/>
      <c r="F21" s="140">
        <v>-14392.218166666666</v>
      </c>
      <c r="G21" s="140"/>
      <c r="H21" s="140">
        <v>-14392.218166666666</v>
      </c>
      <c r="I21" s="140"/>
      <c r="J21" s="140">
        <v>-14392.218166666666</v>
      </c>
      <c r="K21" s="105"/>
    </row>
    <row r="22" spans="1:17">
      <c r="A22" s="72">
        <v>10</v>
      </c>
      <c r="B22" s="66" t="s">
        <v>46</v>
      </c>
      <c r="C22" s="10"/>
      <c r="D22" s="78">
        <v>-203609.44219862984</v>
      </c>
      <c r="E22" s="79"/>
      <c r="F22" s="78">
        <v>-203221.78536335551</v>
      </c>
      <c r="G22" s="78"/>
      <c r="H22" s="78">
        <v>-204290.04133804693</v>
      </c>
      <c r="I22" s="78"/>
      <c r="J22" s="78">
        <v>-205444.73189449086</v>
      </c>
      <c r="K22" s="105"/>
    </row>
    <row r="23" spans="1:17">
      <c r="A23" s="72">
        <v>11</v>
      </c>
      <c r="B23" s="154" t="s">
        <v>89</v>
      </c>
      <c r="C23" s="10"/>
      <c r="D23" s="141">
        <v>-90563.052016518486</v>
      </c>
      <c r="E23" s="79"/>
      <c r="F23" s="141">
        <v>-90563.052016518501</v>
      </c>
      <c r="G23" s="150"/>
      <c r="H23" s="141">
        <v>-88850.330045816299</v>
      </c>
      <c r="I23" s="150"/>
      <c r="J23" s="141">
        <v>-88853.471960588053</v>
      </c>
      <c r="K23" s="105"/>
    </row>
    <row r="24" spans="1:17">
      <c r="A24" s="72">
        <v>12</v>
      </c>
      <c r="B24" s="66" t="s">
        <v>52</v>
      </c>
      <c r="C24" s="10"/>
      <c r="D24" s="80">
        <f>SUM(D19:D23)</f>
        <v>148837.99117041985</v>
      </c>
      <c r="E24" s="81"/>
      <c r="F24" s="80">
        <f>SUM(F19:F23)</f>
        <v>145557.89342254127</v>
      </c>
      <c r="G24" s="80"/>
      <c r="H24" s="80">
        <f>SUM(H19:H23)</f>
        <v>141253.74816660699</v>
      </c>
      <c r="I24" s="80"/>
      <c r="J24" s="80">
        <f>SUM(J19:J23)</f>
        <v>147280.04972314223</v>
      </c>
      <c r="K24" s="105"/>
      <c r="M24" s="93"/>
    </row>
    <row r="25" spans="1:17">
      <c r="A25" s="72">
        <v>13</v>
      </c>
      <c r="B25" s="66" t="s">
        <v>70</v>
      </c>
      <c r="C25" s="10"/>
      <c r="D25" s="78">
        <f>-'DPP_SPA_MBR-1, Sch 3, p5'!E40</f>
        <v>-16849.663940179551</v>
      </c>
      <c r="E25" s="79"/>
      <c r="F25" s="78">
        <f>-'DPP_SPA_MBR-1, Sch 3, p5'!G40</f>
        <v>-15214.31227388962</v>
      </c>
      <c r="G25" s="78"/>
      <c r="H25" s="91">
        <f>-'DPP_SPA_MBR-1, Sch 3, p5'!I40</f>
        <v>-14566.381376552163</v>
      </c>
      <c r="I25" s="91"/>
      <c r="J25" s="91">
        <f>-'DPP_SPA_MBR-1, Sch 3, p5'!K40</f>
        <v>-16166.227727960544</v>
      </c>
      <c r="K25" s="103" t="s">
        <v>26</v>
      </c>
    </row>
    <row r="26" spans="1:17">
      <c r="A26" s="72">
        <v>14</v>
      </c>
      <c r="B26" s="66" t="s">
        <v>95</v>
      </c>
      <c r="C26" s="10"/>
      <c r="D26" s="78">
        <f>-'DPP_SPA_MBR-1, Sch 3, p5'!E25</f>
        <v>3953.986418513442</v>
      </c>
      <c r="E26" s="79"/>
      <c r="F26" s="78">
        <f>-'DPP_SPA_MBR-1, Sch 3, p5'!G25</f>
        <v>218.61865173344177</v>
      </c>
      <c r="G26" s="78"/>
      <c r="H26" s="91">
        <f>-'DPP_SPA_MBR-1, Sch 3, p5'!I25</f>
        <v>845.54264206039261</v>
      </c>
      <c r="I26" s="91"/>
      <c r="J26" s="91">
        <f>-'DPP_SPA_MBR-1, Sch 3, p5'!K25</f>
        <v>199.60167830869705</v>
      </c>
      <c r="K26" s="103" t="s">
        <v>26</v>
      </c>
      <c r="M26" s="93"/>
    </row>
    <row r="27" spans="1:17" ht="16.2" thickBot="1">
      <c r="A27" s="72">
        <v>15</v>
      </c>
      <c r="B27" s="74" t="s">
        <v>76</v>
      </c>
      <c r="C27" s="10"/>
      <c r="D27" s="152">
        <f>SUM(D24:D26)</f>
        <v>135942.31364875374</v>
      </c>
      <c r="E27" s="10"/>
      <c r="F27" s="152">
        <f>SUM(F24:F26)</f>
        <v>130562.19980038509</v>
      </c>
      <c r="G27" s="80"/>
      <c r="H27" s="152">
        <f>SUM(H24:H26)</f>
        <v>127532.90943211522</v>
      </c>
      <c r="I27" s="80"/>
      <c r="J27" s="152">
        <f>SUM(J24:J26)</f>
        <v>131313.42367349041</v>
      </c>
    </row>
    <row r="28" spans="1:17" ht="16.2" thickTop="1">
      <c r="A28" s="72"/>
      <c r="B28" s="10"/>
      <c r="C28" s="10"/>
      <c r="D28" s="76"/>
      <c r="E28" s="10"/>
      <c r="F28" s="76"/>
      <c r="G28" s="76"/>
      <c r="H28" s="77"/>
      <c r="I28" s="77"/>
      <c r="J28" s="77"/>
    </row>
    <row r="29" spans="1:17">
      <c r="A29" s="72"/>
      <c r="B29" s="13" t="s">
        <v>28</v>
      </c>
      <c r="C29" s="10"/>
      <c r="D29" s="76"/>
      <c r="E29" s="10"/>
      <c r="F29" s="76"/>
      <c r="G29" s="76"/>
      <c r="H29" s="77"/>
      <c r="I29" s="77"/>
      <c r="J29" s="77"/>
    </row>
    <row r="30" spans="1:17">
      <c r="A30" s="72"/>
    </row>
    <row r="31" spans="1:17">
      <c r="A31" s="72"/>
      <c r="B31" s="153" t="s">
        <v>105</v>
      </c>
    </row>
    <row r="32" spans="1:17">
      <c r="A32" s="72"/>
      <c r="B32" s="2" t="s">
        <v>104</v>
      </c>
    </row>
    <row r="33" spans="1:12">
      <c r="A33" s="72"/>
    </row>
    <row r="34" spans="1:12">
      <c r="A34" s="72"/>
      <c r="B34" s="153" t="s">
        <v>96</v>
      </c>
      <c r="C34" s="153"/>
      <c r="D34" s="153"/>
      <c r="E34" s="153"/>
      <c r="F34" s="153"/>
      <c r="G34" s="153"/>
      <c r="H34" s="153"/>
      <c r="I34" s="153"/>
      <c r="J34" s="153"/>
      <c r="K34" s="153"/>
    </row>
    <row r="35" spans="1:12">
      <c r="A35" s="72"/>
      <c r="B35" s="153" t="s">
        <v>103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>
      <c r="A36" s="72"/>
      <c r="B36" s="153" t="s">
        <v>97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</row>
    <row r="37" spans="1:12">
      <c r="A37" s="72"/>
    </row>
    <row r="38" spans="1:12">
      <c r="A38" s="72"/>
      <c r="B38" s="2" t="s">
        <v>98</v>
      </c>
    </row>
    <row r="39" spans="1:12">
      <c r="A39" s="72"/>
      <c r="B39" s="2" t="s">
        <v>99</v>
      </c>
      <c r="C39" s="4"/>
      <c r="D39" s="4"/>
      <c r="E39" s="4"/>
    </row>
    <row r="40" spans="1:12">
      <c r="A40" s="72"/>
      <c r="C40" s="4"/>
      <c r="D40" s="4"/>
      <c r="E40" s="4"/>
    </row>
    <row r="41" spans="1:12">
      <c r="A41" s="72"/>
      <c r="B41" s="2" t="s">
        <v>107</v>
      </c>
      <c r="C41" s="4"/>
      <c r="D41" s="4"/>
      <c r="E41" s="4"/>
    </row>
    <row r="42" spans="1:12">
      <c r="B42" s="4"/>
      <c r="C42" s="4"/>
      <c r="D42" s="4"/>
      <c r="E42" s="4"/>
    </row>
    <row r="43" spans="1:12">
      <c r="A43" s="72"/>
      <c r="B43" s="4"/>
      <c r="C43" s="4"/>
      <c r="D43" s="4"/>
      <c r="E43" s="4"/>
    </row>
    <row r="44" spans="1:12">
      <c r="A44" s="72"/>
    </row>
    <row r="45" spans="1:12">
      <c r="A45" s="72"/>
    </row>
    <row r="46" spans="1:12">
      <c r="A46" s="72"/>
    </row>
    <row r="47" spans="1:12">
      <c r="A47" s="72"/>
    </row>
    <row r="48" spans="1:12">
      <c r="A48" s="72"/>
    </row>
    <row r="49" spans="1:1">
      <c r="A49" s="72"/>
    </row>
    <row r="50" spans="1:1">
      <c r="A50" s="72"/>
    </row>
    <row r="51" spans="1:1">
      <c r="A51" s="72"/>
    </row>
    <row r="52" spans="1:1">
      <c r="A52" s="72"/>
    </row>
    <row r="53" spans="1:1">
      <c r="A53" s="72"/>
    </row>
  </sheetData>
  <mergeCells count="4">
    <mergeCell ref="A1:K1"/>
    <mergeCell ref="A3:K3"/>
    <mergeCell ref="A4:K4"/>
    <mergeCell ref="A5:K5"/>
  </mergeCells>
  <phoneticPr fontId="4" type="noConversion"/>
  <printOptions horizontalCentered="1"/>
  <pageMargins left="0.7" right="0.7" top="0.75" bottom="0.75" header="0.3" footer="0.3"/>
  <pageSetup scale="72" orientation="portrait" horizontalDpi="200" verticalDpi="200" r:id="rId1"/>
  <headerFooter>
    <oddHeader xml:space="preserve">&amp;RExhibit___(DPP/SPA/MBR-1, Schedule 3 ECCR)
Page 4 of 5
</oddHeader>
  </headerFooter>
  <ignoredErrors>
    <ignoredError sqref="A10:J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4"/>
  <sheetViews>
    <sheetView showGridLines="0" zoomScale="70" zoomScaleNormal="70" zoomScaleSheetLayoutView="85" workbookViewId="0"/>
  </sheetViews>
  <sheetFormatPr defaultColWidth="9" defaultRowHeight="15.6"/>
  <cols>
    <col min="1" max="1" width="5.59765625" style="69" customWidth="1"/>
    <col min="2" max="2" width="1.59765625" style="69" customWidth="1"/>
    <col min="3" max="3" width="56.09765625" style="69" customWidth="1"/>
    <col min="4" max="4" width="1.59765625" style="69" customWidth="1"/>
    <col min="5" max="5" width="15.8984375" style="69" customWidth="1"/>
    <col min="6" max="6" width="1.59765625" style="125" customWidth="1"/>
    <col min="7" max="7" width="13.59765625" style="69" customWidth="1"/>
    <col min="8" max="8" width="1.59765625" style="125" customWidth="1"/>
    <col min="9" max="9" width="13.59765625" style="69" customWidth="1"/>
    <col min="10" max="10" width="1.59765625" style="125" customWidth="1"/>
    <col min="11" max="11" width="13.59765625" style="69" customWidth="1"/>
    <col min="12" max="12" width="4.5" style="69" bestFit="1" customWidth="1"/>
    <col min="13" max="13" width="9.19921875" style="69" bestFit="1" customWidth="1"/>
    <col min="14" max="14" width="10.19921875" style="69" bestFit="1" customWidth="1"/>
    <col min="15" max="16384" width="9" style="69"/>
  </cols>
  <sheetData>
    <row r="1" spans="1:14">
      <c r="A1" s="67" t="s">
        <v>0</v>
      </c>
      <c r="B1" s="68"/>
      <c r="C1" s="68"/>
      <c r="D1" s="68"/>
      <c r="E1" s="68"/>
      <c r="F1" s="130"/>
      <c r="G1" s="68"/>
      <c r="H1" s="130"/>
      <c r="I1" s="68"/>
      <c r="J1" s="130"/>
      <c r="K1" s="68"/>
    </row>
    <row r="2" spans="1:14">
      <c r="A2" s="62"/>
      <c r="B2" s="68"/>
      <c r="C2" s="68"/>
      <c r="D2" s="68"/>
      <c r="E2" s="68"/>
      <c r="F2" s="130"/>
      <c r="G2" s="68"/>
      <c r="H2" s="130"/>
      <c r="I2" s="68"/>
      <c r="J2" s="130"/>
      <c r="K2" s="68"/>
    </row>
    <row r="3" spans="1:14">
      <c r="A3" s="67" t="s">
        <v>53</v>
      </c>
      <c r="B3" s="68"/>
      <c r="C3" s="68"/>
      <c r="D3" s="68"/>
      <c r="E3" s="68"/>
      <c r="F3" s="130"/>
      <c r="G3" s="68"/>
      <c r="H3" s="130"/>
      <c r="I3" s="68"/>
      <c r="J3" s="130"/>
      <c r="K3" s="68"/>
    </row>
    <row r="4" spans="1:14">
      <c r="A4" s="99" t="s">
        <v>110</v>
      </c>
      <c r="B4" s="68"/>
      <c r="C4" s="68"/>
      <c r="D4" s="68"/>
      <c r="E4" s="68"/>
      <c r="F4" s="130"/>
      <c r="G4" s="68"/>
      <c r="H4" s="130"/>
      <c r="I4" s="68"/>
      <c r="J4" s="130"/>
      <c r="K4" s="68"/>
    </row>
    <row r="5" spans="1:14">
      <c r="A5" s="67" t="s">
        <v>74</v>
      </c>
      <c r="B5" s="68"/>
      <c r="C5" s="68"/>
      <c r="D5" s="68"/>
      <c r="E5" s="68"/>
      <c r="F5" s="130"/>
      <c r="G5" s="68"/>
      <c r="H5" s="130"/>
      <c r="I5" s="68"/>
      <c r="J5" s="130"/>
      <c r="K5" s="68"/>
    </row>
    <row r="8" spans="1:14" ht="31.2">
      <c r="A8" s="70" t="s">
        <v>43</v>
      </c>
      <c r="B8" s="71"/>
      <c r="C8" s="70" t="s">
        <v>9</v>
      </c>
      <c r="D8" s="71"/>
      <c r="E8" s="70" t="s">
        <v>65</v>
      </c>
      <c r="F8" s="131"/>
      <c r="G8" s="70">
        <v>2020</v>
      </c>
      <c r="I8" s="70">
        <v>2021</v>
      </c>
      <c r="K8" s="70">
        <v>2022</v>
      </c>
    </row>
    <row r="9" spans="1:14">
      <c r="A9" s="82" t="s">
        <v>11</v>
      </c>
      <c r="C9" s="82" t="s">
        <v>12</v>
      </c>
      <c r="E9" s="82" t="s">
        <v>13</v>
      </c>
      <c r="F9" s="132"/>
      <c r="G9" s="82" t="s">
        <v>31</v>
      </c>
      <c r="H9" s="135"/>
      <c r="I9" s="82" t="s">
        <v>32</v>
      </c>
      <c r="J9" s="135"/>
      <c r="K9" s="82" t="s">
        <v>33</v>
      </c>
    </row>
    <row r="10" spans="1:14">
      <c r="C10" s="73"/>
    </row>
    <row r="11" spans="1:14">
      <c r="A11" s="72"/>
      <c r="C11" s="110" t="s">
        <v>54</v>
      </c>
      <c r="G11" s="63"/>
      <c r="I11" s="63"/>
    </row>
    <row r="12" spans="1:14">
      <c r="A12" s="72">
        <v>1</v>
      </c>
      <c r="C12" s="86" t="s">
        <v>50</v>
      </c>
      <c r="E12" s="90">
        <f>'DPP_SPA_MBR-1, Sch 3, p4'!D19</f>
        <v>527018</v>
      </c>
      <c r="G12" s="63">
        <f>'DPP_SPA_MBR-1, Sch 3, p4'!F19</f>
        <v>526813</v>
      </c>
      <c r="I12" s="63">
        <f>'DPP_SPA_MBR-1, Sch 3, p4'!H19</f>
        <v>526854</v>
      </c>
      <c r="K12" s="90">
        <f>'DPP_SPA_MBR-1, Sch 3, p4'!J19</f>
        <v>525569</v>
      </c>
      <c r="L12" s="103" t="s">
        <v>15</v>
      </c>
      <c r="N12" s="90"/>
    </row>
    <row r="13" spans="1:14">
      <c r="A13" s="72">
        <f>A12+1</f>
        <v>2</v>
      </c>
      <c r="C13" s="83" t="s">
        <v>4</v>
      </c>
      <c r="E13" s="64">
        <f>'DPP_SPA_MBR-1, Sch 3, p4'!D20</f>
        <v>-69615.296447765126</v>
      </c>
      <c r="G13" s="64">
        <f>'DPP_SPA_MBR-1, Sch 3, p4'!F20</f>
        <v>-73078.051030918024</v>
      </c>
      <c r="I13" s="64">
        <f>'DPP_SPA_MBR-1, Sch 3, p4'!H20</f>
        <v>-78067.662282863108</v>
      </c>
      <c r="K13" s="64">
        <f>'DPP_SPA_MBR-1, Sch 3, p4'!J20</f>
        <v>-69598.528255112178</v>
      </c>
      <c r="L13" s="103" t="s">
        <v>15</v>
      </c>
      <c r="N13" s="90"/>
    </row>
    <row r="14" spans="1:14">
      <c r="A14" s="72">
        <f t="shared" ref="A14:A23" si="0">A13+1</f>
        <v>3</v>
      </c>
      <c r="C14" s="83" t="s">
        <v>45</v>
      </c>
      <c r="E14" s="64">
        <f>'DPP_SPA_MBR-1, Sch 3, p4'!D21</f>
        <v>-14392.218166666666</v>
      </c>
      <c r="G14" s="64">
        <f>'DPP_SPA_MBR-1, Sch 3, p4'!F21</f>
        <v>-14392.218166666666</v>
      </c>
      <c r="I14" s="64">
        <f>'DPP_SPA_MBR-1, Sch 3, p4'!H21</f>
        <v>-14392.218166666666</v>
      </c>
      <c r="K14" s="64">
        <f>'DPP_SPA_MBR-1, Sch 3, p4'!J21</f>
        <v>-14392.218166666666</v>
      </c>
      <c r="L14" s="103" t="s">
        <v>15</v>
      </c>
      <c r="N14" s="90"/>
    </row>
    <row r="15" spans="1:14">
      <c r="A15" s="72">
        <f t="shared" si="0"/>
        <v>4</v>
      </c>
      <c r="C15" s="83" t="s">
        <v>46</v>
      </c>
      <c r="E15" s="64">
        <f>'DPP_SPA_MBR-1, Sch 3, p4'!D22</f>
        <v>-203609.44219862984</v>
      </c>
      <c r="G15" s="64">
        <f>'DPP_SPA_MBR-1, Sch 3, p4'!F22</f>
        <v>-203221.78536335551</v>
      </c>
      <c r="I15" s="64">
        <f>'DPP_SPA_MBR-1, Sch 3, p4'!H22</f>
        <v>-204290.04133804693</v>
      </c>
      <c r="K15" s="64">
        <f>'DPP_SPA_MBR-1, Sch 3, p4'!J22</f>
        <v>-205444.73189449086</v>
      </c>
      <c r="L15" s="103" t="s">
        <v>15</v>
      </c>
      <c r="N15" s="90"/>
    </row>
    <row r="16" spans="1:14">
      <c r="A16" s="72">
        <f t="shared" si="0"/>
        <v>5</v>
      </c>
      <c r="C16" s="83" t="s">
        <v>83</v>
      </c>
      <c r="E16" s="64">
        <f>'DPP_SPA_MBR-1, Sch 3, p4'!D23</f>
        <v>-90563.052016518486</v>
      </c>
      <c r="G16" s="64">
        <f>'DPP_SPA_MBR-1, Sch 3, p4'!F23</f>
        <v>-90563.052016518501</v>
      </c>
      <c r="I16" s="64">
        <f>'DPP_SPA_MBR-1, Sch 3, p4'!H23</f>
        <v>-88850.330045816299</v>
      </c>
      <c r="K16" s="64">
        <f>'DPP_SPA_MBR-1, Sch 3, p4'!J23</f>
        <v>-88853.471960588053</v>
      </c>
      <c r="L16" s="103" t="s">
        <v>15</v>
      </c>
      <c r="N16" s="90"/>
    </row>
    <row r="17" spans="1:20">
      <c r="A17" s="72">
        <f t="shared" si="0"/>
        <v>6</v>
      </c>
      <c r="C17" s="83" t="s">
        <v>55</v>
      </c>
      <c r="E17" s="138">
        <v>-60896.245445302331</v>
      </c>
      <c r="F17" s="133"/>
      <c r="G17" s="138">
        <v>-62876.229218283333</v>
      </c>
      <c r="H17" s="133"/>
      <c r="I17" s="138">
        <v>-61501.448983990027</v>
      </c>
      <c r="J17" s="133"/>
      <c r="K17" s="138">
        <v>-58781.768816772332</v>
      </c>
      <c r="L17" s="104"/>
      <c r="N17" s="90"/>
    </row>
    <row r="18" spans="1:20">
      <c r="A18" s="72">
        <f t="shared" si="0"/>
        <v>7</v>
      </c>
      <c r="C18" s="83" t="s">
        <v>56</v>
      </c>
      <c r="E18" s="138">
        <v>14957.188952462151</v>
      </c>
      <c r="F18" s="133"/>
      <c r="G18" s="138">
        <v>16165.249353006813</v>
      </c>
      <c r="H18" s="133"/>
      <c r="I18" s="138">
        <v>16154.638825571048</v>
      </c>
      <c r="J18" s="133"/>
      <c r="K18" s="138">
        <v>16207.627881800174</v>
      </c>
      <c r="L18" s="104"/>
      <c r="N18" s="90"/>
    </row>
    <row r="19" spans="1:20">
      <c r="A19" s="72">
        <f t="shared" si="0"/>
        <v>8</v>
      </c>
      <c r="C19" s="83" t="s">
        <v>57</v>
      </c>
      <c r="E19" s="138">
        <v>-5594.9775468163452</v>
      </c>
      <c r="F19" s="133"/>
      <c r="G19" s="138">
        <v>-5374.6548917343198</v>
      </c>
      <c r="H19" s="133"/>
      <c r="I19" s="138">
        <v>-5214.7981539173479</v>
      </c>
      <c r="J19" s="133"/>
      <c r="K19" s="138">
        <v>-5693.2291763337653</v>
      </c>
      <c r="L19" s="104"/>
      <c r="M19" s="84"/>
      <c r="N19" s="90"/>
      <c r="O19" s="84"/>
      <c r="P19" s="84"/>
      <c r="Q19" s="84"/>
      <c r="R19" s="84"/>
      <c r="S19" s="84"/>
      <c r="T19" s="84"/>
    </row>
    <row r="20" spans="1:20">
      <c r="A20" s="72">
        <f t="shared" si="0"/>
        <v>9</v>
      </c>
      <c r="C20" s="85" t="s">
        <v>66</v>
      </c>
      <c r="E20" s="88">
        <f>SUM(E12:E19)</f>
        <v>97303.957130763316</v>
      </c>
      <c r="F20" s="133"/>
      <c r="G20" s="88">
        <f>SUM(G12:G19)</f>
        <v>93472.258665530433</v>
      </c>
      <c r="H20" s="133"/>
      <c r="I20" s="88">
        <f>SUM(I12:I19)</f>
        <v>90692.139854270659</v>
      </c>
      <c r="J20" s="133"/>
      <c r="K20" s="88">
        <f>SUM(K12:K19)</f>
        <v>99012.679611836313</v>
      </c>
      <c r="L20" s="104"/>
      <c r="M20" s="84"/>
      <c r="N20" s="84"/>
      <c r="O20" s="84"/>
      <c r="P20" s="84"/>
      <c r="Q20" s="84"/>
      <c r="R20" s="84"/>
      <c r="S20" s="84"/>
    </row>
    <row r="21" spans="1:20">
      <c r="A21" s="72">
        <f t="shared" si="0"/>
        <v>10</v>
      </c>
      <c r="C21" s="85" t="s">
        <v>58</v>
      </c>
      <c r="E21" s="87">
        <v>5.7500000000000002E-2</v>
      </c>
      <c r="F21" s="133"/>
      <c r="G21" s="87">
        <v>5.7500000000000002E-2</v>
      </c>
      <c r="H21" s="133"/>
      <c r="I21" s="87">
        <v>5.7500000000000002E-2</v>
      </c>
      <c r="J21" s="133"/>
      <c r="K21" s="87">
        <v>5.7500000000000002E-2</v>
      </c>
      <c r="L21" s="104"/>
      <c r="N21" s="84"/>
      <c r="P21" s="84"/>
      <c r="R21" s="84"/>
      <c r="T21" s="84"/>
    </row>
    <row r="22" spans="1:20">
      <c r="A22" s="72">
        <f t="shared" si="0"/>
        <v>11</v>
      </c>
      <c r="C22" s="85" t="s">
        <v>59</v>
      </c>
      <c r="E22" s="88">
        <f>E20*E21</f>
        <v>5594.9775350188911</v>
      </c>
      <c r="F22" s="133"/>
      <c r="G22" s="88">
        <f>G20*G21</f>
        <v>5374.6548732680003</v>
      </c>
      <c r="H22" s="133"/>
      <c r="I22" s="88">
        <f>I20*I21</f>
        <v>5214.7980416205628</v>
      </c>
      <c r="J22" s="133"/>
      <c r="K22" s="88">
        <f>K20*K21</f>
        <v>5693.2290776805885</v>
      </c>
      <c r="L22" s="104"/>
      <c r="M22" s="84"/>
      <c r="N22" s="84"/>
      <c r="O22" s="84"/>
      <c r="P22" s="84"/>
      <c r="Q22" s="84"/>
      <c r="R22" s="84"/>
      <c r="S22" s="84"/>
      <c r="T22" s="84"/>
    </row>
    <row r="23" spans="1:20">
      <c r="A23" s="72">
        <f t="shared" si="0"/>
        <v>12</v>
      </c>
      <c r="C23" s="85" t="s">
        <v>60</v>
      </c>
      <c r="E23" s="138">
        <v>-9460.9639535323331</v>
      </c>
      <c r="F23" s="133"/>
      <c r="G23" s="138">
        <v>-5505.2735250014421</v>
      </c>
      <c r="H23" s="133"/>
      <c r="I23" s="138">
        <v>-5991.3406836809554</v>
      </c>
      <c r="J23" s="133"/>
      <c r="K23" s="138">
        <v>-5839.8307559892855</v>
      </c>
      <c r="L23" s="104"/>
    </row>
    <row r="24" spans="1:20">
      <c r="A24" s="72">
        <f>A23+1</f>
        <v>13</v>
      </c>
      <c r="C24" s="85" t="s">
        <v>86</v>
      </c>
      <c r="E24" s="138">
        <v>-88</v>
      </c>
      <c r="F24" s="133"/>
      <c r="G24" s="138">
        <v>-88</v>
      </c>
      <c r="H24" s="133"/>
      <c r="I24" s="138">
        <v>-69</v>
      </c>
      <c r="J24" s="133"/>
      <c r="K24" s="138">
        <v>-53</v>
      </c>
      <c r="L24" s="104"/>
    </row>
    <row r="25" spans="1:20" ht="16.2" thickBot="1">
      <c r="A25" s="72">
        <f>A24+1</f>
        <v>14</v>
      </c>
      <c r="C25" s="85" t="s">
        <v>61</v>
      </c>
      <c r="E25" s="89">
        <f>SUM(E22:E24)</f>
        <v>-3953.986418513442</v>
      </c>
      <c r="F25" s="97"/>
      <c r="G25" s="89">
        <f>SUM(G22:G24)</f>
        <v>-218.61865173344177</v>
      </c>
      <c r="H25" s="97"/>
      <c r="I25" s="89">
        <f>SUM(I22:I24)</f>
        <v>-845.54264206039261</v>
      </c>
      <c r="J25" s="97"/>
      <c r="K25" s="89">
        <f>SUM(K22:K24)</f>
        <v>-199.60167830869705</v>
      </c>
      <c r="L25" s="104"/>
    </row>
    <row r="26" spans="1:20" ht="16.2" thickTop="1">
      <c r="A26" s="72"/>
      <c r="E26" s="94"/>
      <c r="F26" s="133"/>
      <c r="G26" s="94"/>
      <c r="H26" s="133"/>
      <c r="I26" s="94"/>
      <c r="J26" s="133"/>
      <c r="K26" s="94"/>
      <c r="L26" s="104"/>
    </row>
    <row r="27" spans="1:20">
      <c r="A27" s="72"/>
      <c r="C27" s="110" t="s">
        <v>62</v>
      </c>
      <c r="E27" s="95"/>
      <c r="F27" s="133"/>
      <c r="G27" s="95"/>
      <c r="H27" s="133"/>
      <c r="I27" s="94"/>
      <c r="J27" s="133"/>
      <c r="K27" s="94"/>
      <c r="L27" s="104"/>
    </row>
    <row r="28" spans="1:20">
      <c r="A28" s="72">
        <f>A25+1</f>
        <v>15</v>
      </c>
      <c r="C28" s="86" t="s">
        <v>50</v>
      </c>
      <c r="E28" s="95">
        <f t="shared" ref="E28:E34" si="1">E12</f>
        <v>527018</v>
      </c>
      <c r="F28" s="133"/>
      <c r="G28" s="95">
        <f t="shared" ref="G28:G34" si="2">G12</f>
        <v>526813</v>
      </c>
      <c r="H28" s="133"/>
      <c r="I28" s="95">
        <f t="shared" ref="I28:I34" si="3">I12</f>
        <v>526854</v>
      </c>
      <c r="J28" s="133"/>
      <c r="K28" s="95">
        <f t="shared" ref="K28:K34" si="4">K12</f>
        <v>525569</v>
      </c>
      <c r="L28" s="103" t="s">
        <v>15</v>
      </c>
    </row>
    <row r="29" spans="1:20">
      <c r="A29" s="72">
        <f>A28+1</f>
        <v>16</v>
      </c>
      <c r="C29" s="83" t="s">
        <v>4</v>
      </c>
      <c r="E29" s="96">
        <f t="shared" si="1"/>
        <v>-69615.296447765126</v>
      </c>
      <c r="F29" s="134"/>
      <c r="G29" s="96">
        <f t="shared" si="2"/>
        <v>-73078.051030918024</v>
      </c>
      <c r="H29" s="134"/>
      <c r="I29" s="96">
        <f t="shared" si="3"/>
        <v>-78067.662282863108</v>
      </c>
      <c r="J29" s="134"/>
      <c r="K29" s="96">
        <f t="shared" si="4"/>
        <v>-69598.528255112178</v>
      </c>
      <c r="L29" s="103" t="s">
        <v>15</v>
      </c>
    </row>
    <row r="30" spans="1:20">
      <c r="A30" s="72">
        <f t="shared" ref="A30:A38" si="5">A29+1</f>
        <v>17</v>
      </c>
      <c r="C30" s="83" t="s">
        <v>45</v>
      </c>
      <c r="E30" s="96">
        <f t="shared" si="1"/>
        <v>-14392.218166666666</v>
      </c>
      <c r="F30" s="134"/>
      <c r="G30" s="96">
        <f t="shared" si="2"/>
        <v>-14392.218166666666</v>
      </c>
      <c r="H30" s="134"/>
      <c r="I30" s="96">
        <f t="shared" si="3"/>
        <v>-14392.218166666666</v>
      </c>
      <c r="J30" s="134"/>
      <c r="K30" s="96">
        <f t="shared" si="4"/>
        <v>-14392.218166666666</v>
      </c>
      <c r="L30" s="103" t="s">
        <v>15</v>
      </c>
    </row>
    <row r="31" spans="1:20">
      <c r="A31" s="72">
        <f t="shared" si="5"/>
        <v>18</v>
      </c>
      <c r="C31" s="83" t="s">
        <v>46</v>
      </c>
      <c r="E31" s="96">
        <f t="shared" si="1"/>
        <v>-203609.44219862984</v>
      </c>
      <c r="F31" s="134"/>
      <c r="G31" s="96">
        <f t="shared" si="2"/>
        <v>-203221.78536335551</v>
      </c>
      <c r="H31" s="134"/>
      <c r="I31" s="96">
        <f t="shared" si="3"/>
        <v>-204290.04133804693</v>
      </c>
      <c r="J31" s="134"/>
      <c r="K31" s="96">
        <f t="shared" si="4"/>
        <v>-205444.73189449086</v>
      </c>
      <c r="L31" s="103" t="s">
        <v>15</v>
      </c>
    </row>
    <row r="32" spans="1:20">
      <c r="A32" s="72">
        <f t="shared" si="5"/>
        <v>19</v>
      </c>
      <c r="C32" s="83" t="s">
        <v>83</v>
      </c>
      <c r="E32" s="96">
        <f t="shared" si="1"/>
        <v>-90563.052016518486</v>
      </c>
      <c r="F32" s="134"/>
      <c r="G32" s="96">
        <f t="shared" si="2"/>
        <v>-90563.052016518501</v>
      </c>
      <c r="H32" s="134"/>
      <c r="I32" s="96">
        <f t="shared" si="3"/>
        <v>-88850.330045816299</v>
      </c>
      <c r="J32" s="134"/>
      <c r="K32" s="96">
        <f t="shared" si="4"/>
        <v>-88853.471960588053</v>
      </c>
      <c r="L32" s="103" t="s">
        <v>15</v>
      </c>
    </row>
    <row r="33" spans="1:12">
      <c r="A33" s="72">
        <f t="shared" si="5"/>
        <v>20</v>
      </c>
      <c r="C33" s="83" t="s">
        <v>55</v>
      </c>
      <c r="E33" s="96">
        <f t="shared" si="1"/>
        <v>-60896.245445302331</v>
      </c>
      <c r="F33" s="134"/>
      <c r="G33" s="96">
        <f t="shared" si="2"/>
        <v>-62876.229218283333</v>
      </c>
      <c r="H33" s="134"/>
      <c r="I33" s="96">
        <f t="shared" si="3"/>
        <v>-61501.448983990027</v>
      </c>
      <c r="J33" s="134"/>
      <c r="K33" s="96">
        <f t="shared" si="4"/>
        <v>-58781.768816772332</v>
      </c>
      <c r="L33" s="104"/>
    </row>
    <row r="34" spans="1:12">
      <c r="A34" s="72">
        <f t="shared" si="5"/>
        <v>21</v>
      </c>
      <c r="C34" s="83" t="s">
        <v>56</v>
      </c>
      <c r="E34" s="96">
        <f t="shared" si="1"/>
        <v>14957.188952462151</v>
      </c>
      <c r="F34" s="134"/>
      <c r="G34" s="96">
        <f t="shared" si="2"/>
        <v>16165.249353006813</v>
      </c>
      <c r="H34" s="134"/>
      <c r="I34" s="96">
        <f t="shared" si="3"/>
        <v>16154.638825571048</v>
      </c>
      <c r="J34" s="134"/>
      <c r="K34" s="96">
        <f t="shared" si="4"/>
        <v>16207.627881800174</v>
      </c>
    </row>
    <row r="35" spans="1:12">
      <c r="A35" s="72">
        <f t="shared" si="5"/>
        <v>22</v>
      </c>
      <c r="C35" s="83" t="s">
        <v>57</v>
      </c>
      <c r="E35" s="96">
        <f>-E25</f>
        <v>3953.986418513442</v>
      </c>
      <c r="F35" s="134"/>
      <c r="G35" s="96">
        <f>-G25</f>
        <v>218.61865173344177</v>
      </c>
      <c r="H35" s="134"/>
      <c r="I35" s="96">
        <f>-I25</f>
        <v>845.54264206039261</v>
      </c>
      <c r="J35" s="134"/>
      <c r="K35" s="96">
        <f>-K25</f>
        <v>199.60167830869705</v>
      </c>
    </row>
    <row r="36" spans="1:12">
      <c r="A36" s="72">
        <f t="shared" si="5"/>
        <v>23</v>
      </c>
      <c r="C36" s="85" t="s">
        <v>67</v>
      </c>
      <c r="E36" s="65">
        <f>SUM(E28:E35)</f>
        <v>106852.92109609309</v>
      </c>
      <c r="G36" s="65">
        <f>SUM(G28:G35)</f>
        <v>99065.532208998193</v>
      </c>
      <c r="I36" s="65">
        <f>SUM(I28:I35)</f>
        <v>96752.480650248399</v>
      </c>
      <c r="K36" s="65">
        <f>SUM(K28:K35)</f>
        <v>104905.51046647878</v>
      </c>
    </row>
    <row r="37" spans="1:12">
      <c r="A37" s="72">
        <f t="shared" si="5"/>
        <v>24</v>
      </c>
      <c r="C37" s="85" t="s">
        <v>63</v>
      </c>
      <c r="E37" s="129">
        <v>0.21</v>
      </c>
      <c r="G37" s="129">
        <v>0.21</v>
      </c>
      <c r="I37" s="129">
        <v>0.21</v>
      </c>
      <c r="K37" s="129">
        <v>0.21</v>
      </c>
    </row>
    <row r="38" spans="1:12">
      <c r="A38" s="72">
        <f t="shared" si="5"/>
        <v>25</v>
      </c>
      <c r="C38" s="85" t="s">
        <v>64</v>
      </c>
      <c r="E38" s="97">
        <f>E36*E37</f>
        <v>22439.11343017955</v>
      </c>
      <c r="G38" s="97">
        <f>G36*G37</f>
        <v>20803.761763889619</v>
      </c>
      <c r="I38" s="97">
        <f>I36*I37</f>
        <v>20318.020936552162</v>
      </c>
      <c r="K38" s="97">
        <f>K36*K37</f>
        <v>22030.157197960543</v>
      </c>
    </row>
    <row r="39" spans="1:12">
      <c r="A39" s="72">
        <f>A38+1</f>
        <v>26</v>
      </c>
      <c r="C39" s="69" t="s">
        <v>87</v>
      </c>
      <c r="E39" s="136">
        <v>-5589.44949</v>
      </c>
      <c r="G39" s="136">
        <v>-5589.44949</v>
      </c>
      <c r="I39" s="136">
        <v>-5751.6395599999996</v>
      </c>
      <c r="K39" s="136">
        <v>-5863.92947</v>
      </c>
    </row>
    <row r="40" spans="1:12" ht="16.2" thickBot="1">
      <c r="A40" s="72">
        <f>A39+1</f>
        <v>27</v>
      </c>
      <c r="C40" s="85" t="s">
        <v>88</v>
      </c>
      <c r="E40" s="137">
        <f>SUM(E38:E39)</f>
        <v>16849.663940179551</v>
      </c>
      <c r="F40" s="84"/>
      <c r="G40" s="137">
        <f>SUM(G38:G39)</f>
        <v>15214.31227388962</v>
      </c>
      <c r="H40" s="84"/>
      <c r="I40" s="137">
        <f>SUM(I38:I39)</f>
        <v>14566.381376552163</v>
      </c>
      <c r="J40" s="84"/>
      <c r="K40" s="137">
        <f>SUM(K38:K39)</f>
        <v>16166.227727960544</v>
      </c>
    </row>
    <row r="41" spans="1:12" ht="16.2" thickTop="1">
      <c r="A41" s="72"/>
    </row>
    <row r="42" spans="1:12">
      <c r="C42" s="13" t="s">
        <v>28</v>
      </c>
    </row>
    <row r="43" spans="1:12">
      <c r="C43" s="13"/>
    </row>
    <row r="44" spans="1:12">
      <c r="C44" s="2" t="s">
        <v>106</v>
      </c>
    </row>
  </sheetData>
  <printOptions horizontalCentered="1"/>
  <pageMargins left="0.7" right="0.7" top="0.75" bottom="0.75" header="0.3" footer="0.3"/>
  <pageSetup scale="64" orientation="portrait" r:id="rId1"/>
  <headerFooter>
    <oddHeader xml:space="preserve">&amp;RExhibit___(DPP/SPA/MBR-1, Schedule 3 ECCR)
Page 5 of 5
</oddHeader>
  </headerFooter>
  <ignoredErrors>
    <ignoredError sqref="A9:E9 I9 K9 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DPP_SPA_MBR-1, Sch 3, p1</vt:lpstr>
      <vt:lpstr>DPP_SPA_MBR-1, Sch 3, p2</vt:lpstr>
      <vt:lpstr>DPP_SPA_MBR-1, Sch 3, p3</vt:lpstr>
      <vt:lpstr>DPP_SPA_MBR-1, Sch 3, p4</vt:lpstr>
      <vt:lpstr>DPP_SPA_MBR-1, Sch 3, p5</vt:lpstr>
      <vt:lpstr>'DPP_SPA_MBR-1, Sch 3, p1'!Print_Area</vt:lpstr>
      <vt:lpstr>'DPP_SPA_MBR-1, Sch 3, p2'!Print_Area</vt:lpstr>
      <vt:lpstr>'DPP_SPA_MBR-1, Sch 3, p4'!Print_Area</vt:lpstr>
      <vt:lpstr>'DPP_SPA_MBR-1, Sch 3, p5'!Print_Area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2013-06-26T13:36:40Z</dcterms:created>
  <dcterms:modified xsi:type="dcterms:W3CDTF">2019-06-25T17:12:18Z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