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filterPrivacy="1" defaultThemeVersion="166925"/>
  <xr:revisionPtr revIDLastSave="0" documentId="13_ncr:1_{828A64A4-9995-45CE-BADF-DEA6308BA97F}" xr6:coauthVersionLast="36" xr6:coauthVersionMax="36" xr10:uidLastSave="{00000000-0000-0000-0000-000000000000}"/>
  <bookViews>
    <workbookView xWindow="0" yWindow="0" windowWidth="17256" windowHeight="5352" xr2:uid="{00000000-000D-0000-FFFF-FFFF00000000}"/>
  </bookViews>
  <sheets>
    <sheet name="B-1" sheetId="11" r:id="rId1"/>
  </sheets>
  <definedNames>
    <definedName name="\P" localSheetId="0">#REF!</definedName>
    <definedName name="\P">#REF!</definedName>
    <definedName name="_xlnm.Print_Area" localSheetId="0">'B-1'!$A$1:$K$40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34" i="11" l="1"/>
  <c r="G34" i="11"/>
  <c r="K33" i="11" l="1"/>
  <c r="K36" i="11"/>
  <c r="K32" i="11" l="1"/>
  <c r="K34" i="11" l="1"/>
  <c r="K26" i="11"/>
  <c r="K24" i="11"/>
  <c r="K22" i="11"/>
  <c r="K18" i="11"/>
  <c r="K16" i="11"/>
  <c r="G29" i="11" l="1"/>
  <c r="K28" i="11"/>
  <c r="K17" i="11"/>
  <c r="I19" i="11"/>
  <c r="G19" i="11"/>
  <c r="K27" i="11"/>
  <c r="K25" i="11"/>
  <c r="G30" i="11" l="1"/>
  <c r="G35" i="11" s="1"/>
  <c r="G37" i="11" s="1"/>
  <c r="K19" i="11"/>
  <c r="I29" i="11"/>
  <c r="A14" i="11"/>
  <c r="A16" i="11" l="1"/>
  <c r="A17" i="11" s="1"/>
  <c r="A18" i="11" s="1"/>
  <c r="A19" i="11" s="1"/>
  <c r="A22" i="11" s="1"/>
  <c r="A24" i="11" s="1"/>
  <c r="A25" i="11" s="1"/>
  <c r="A26" i="11" s="1"/>
  <c r="A27" i="11" s="1"/>
  <c r="A28" i="11" s="1"/>
  <c r="A29" i="11" s="1"/>
  <c r="A30" i="11" s="1"/>
  <c r="K29" i="11"/>
  <c r="I30" i="11"/>
  <c r="K14" i="11"/>
  <c r="A32" i="11" l="1"/>
  <c r="A33" i="11" s="1"/>
  <c r="A34" i="11" s="1"/>
  <c r="A35" i="11" s="1"/>
  <c r="A36" i="11" s="1"/>
  <c r="A37" i="11" s="1"/>
  <c r="K30" i="11"/>
  <c r="I35" i="11"/>
  <c r="I37" i="11" l="1"/>
  <c r="K35" i="11"/>
  <c r="K37" i="11" l="1"/>
</calcChain>
</file>

<file path=xl/sharedStrings.xml><?xml version="1.0" encoding="utf-8"?>
<sst xmlns="http://schemas.openxmlformats.org/spreadsheetml/2006/main" count="44" uniqueCount="40">
  <si>
    <t xml:space="preserve"> </t>
  </si>
  <si>
    <t>Note:  Details may not add to totals due to rounding.</t>
  </si>
  <si>
    <t>Net Income</t>
  </si>
  <si>
    <t>Operating Expenses:</t>
  </si>
  <si>
    <t>Operating Revenues:</t>
  </si>
  <si>
    <t>(2)</t>
  </si>
  <si>
    <t>(1)</t>
  </si>
  <si>
    <t>(Decrease)</t>
  </si>
  <si>
    <t>Increase</t>
  </si>
  <si>
    <t>Ending</t>
  </si>
  <si>
    <t>Percent</t>
  </si>
  <si>
    <t>12 Months</t>
  </si>
  <si>
    <t>(AMOUNTS IN THOUSANDS)</t>
  </si>
  <si>
    <t>STATEMENT OF INCOME</t>
  </si>
  <si>
    <t>GEORGIA POWER COMPANY</t>
  </si>
  <si>
    <t>Retail revenues</t>
  </si>
  <si>
    <t xml:space="preserve">Wholesale revenues </t>
  </si>
  <si>
    <t>Non-affiliates</t>
  </si>
  <si>
    <t>Affiliates</t>
  </si>
  <si>
    <t>Other revenues</t>
  </si>
  <si>
    <t>Total operating revenues</t>
  </si>
  <si>
    <t>Fuel</t>
  </si>
  <si>
    <t>Purchased power --</t>
  </si>
  <si>
    <t>Other Operations &amp; Maintenance</t>
  </si>
  <si>
    <t>Depreciation and amortization</t>
  </si>
  <si>
    <t>Taxes other than income taxes</t>
  </si>
  <si>
    <t>Total operating expenses</t>
  </si>
  <si>
    <t>Operating Income</t>
  </si>
  <si>
    <t>Other Income and (Expense):</t>
  </si>
  <si>
    <t>Interest expense, net of amounts capitalized</t>
  </si>
  <si>
    <t>Other income (expense), net</t>
  </si>
  <si>
    <t>Total other income and (expense)</t>
  </si>
  <si>
    <t>Earnings Before Income Taxes</t>
  </si>
  <si>
    <t>Income taxes</t>
  </si>
  <si>
    <t>July 31, 2020</t>
  </si>
  <si>
    <t>July 31, 2019</t>
  </si>
  <si>
    <t>Line</t>
  </si>
  <si>
    <t>No.</t>
  </si>
  <si>
    <t>Description</t>
  </si>
  <si>
    <t>FOR THE TWELVE MONTH PERIODS ENDING JULY 31, 2019 AND JULY 31,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</si>
</sst>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.00_);\(0.00\)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TimesNewRomanPS"/>
    </font>
    <font>
      <sz val="12"/>
      <name val="Times New Roman"/>
      <family val="1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</font>
    <font>
      <sz val="10"/>
      <name val="Arial"/>
      <family val="2"/>
    </font>
    <font>
      <sz val="12"/>
      <color theme="1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theme="1"/>
      </top>
      <bottom style="double">
        <color theme="1"/>
      </bottom>
      <diagonal/>
    </border>
    <border>
      <left/>
      <right/>
      <top style="thin">
        <color indexed="8"/>
      </top>
      <bottom/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37" fontId="18" fillId="33" borderId="0"/>
    <xf numFmtId="43" fontId="18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23" fillId="0" borderId="0" applyFont="0" applyFill="0" applyBorder="0" applyAlignment="0" applyProtection="0"/>
  </cellStyleXfs>
  <cellXfs count="30">
    <xf numFmtId="0" fontId="0" fillId="0" borderId="0" xfId="0"/>
    <xf numFmtId="37" fontId="21" fillId="0" borderId="0" xfId="42" applyNumberFormat="1" applyFont="1" applyFill="1"/>
    <xf numFmtId="37" fontId="19" fillId="0" borderId="0" xfId="42" applyNumberFormat="1" applyFont="1" applyFill="1" applyAlignment="1">
      <alignment horizontal="right"/>
    </xf>
    <xf numFmtId="37" fontId="19" fillId="0" borderId="0" xfId="42" applyNumberFormat="1" applyFont="1" applyFill="1" applyAlignment="1"/>
    <xf numFmtId="164" fontId="19" fillId="0" borderId="0" xfId="46" applyNumberFormat="1" applyFont="1" applyFill="1"/>
    <xf numFmtId="164" fontId="19" fillId="0" borderId="10" xfId="46" applyNumberFormat="1" applyFont="1" applyFill="1" applyBorder="1"/>
    <xf numFmtId="164" fontId="19" fillId="0" borderId="0" xfId="46" applyNumberFormat="1" applyFont="1" applyFill="1" applyBorder="1"/>
    <xf numFmtId="41" fontId="19" fillId="0" borderId="0" xfId="46" applyNumberFormat="1" applyFont="1" applyFill="1" applyBorder="1"/>
    <xf numFmtId="37" fontId="19" fillId="0" borderId="0" xfId="42" applyNumberFormat="1" applyFont="1" applyFill="1" applyAlignment="1">
      <alignment readingOrder="1"/>
    </xf>
    <xf numFmtId="165" fontId="19" fillId="0" borderId="0" xfId="45" applyNumberFormat="1" applyFont="1" applyFill="1"/>
    <xf numFmtId="37" fontId="20" fillId="0" borderId="11" xfId="42" quotePrefix="1" applyNumberFormat="1" applyFont="1" applyFill="1" applyBorder="1" applyAlignment="1">
      <alignment horizontal="center"/>
    </xf>
    <xf numFmtId="37" fontId="19" fillId="0" borderId="0" xfId="42" applyNumberFormat="1" applyFont="1" applyFill="1"/>
    <xf numFmtId="37" fontId="19" fillId="0" borderId="0" xfId="42" applyNumberFormat="1" applyFont="1" applyFill="1" applyAlignment="1">
      <alignment horizontal="center"/>
    </xf>
    <xf numFmtId="37" fontId="20" fillId="0" borderId="0" xfId="42" applyNumberFormat="1" applyFont="1" applyFill="1"/>
    <xf numFmtId="41" fontId="19" fillId="0" borderId="0" xfId="42" applyNumberFormat="1" applyFont="1" applyFill="1"/>
    <xf numFmtId="41" fontId="19" fillId="0" borderId="0" xfId="42" applyNumberFormat="1" applyFont="1" applyFill="1" applyBorder="1"/>
    <xf numFmtId="37" fontId="19" fillId="0" borderId="0" xfId="42" quotePrefix="1" applyNumberFormat="1" applyFont="1" applyFill="1" applyAlignment="1">
      <alignment horizontal="center"/>
    </xf>
    <xf numFmtId="37" fontId="19" fillId="0" borderId="11" xfId="42" quotePrefix="1" applyNumberFormat="1" applyFont="1" applyFill="1" applyBorder="1" applyAlignment="1">
      <alignment horizontal="center"/>
    </xf>
    <xf numFmtId="10" fontId="19" fillId="0" borderId="0" xfId="45" applyNumberFormat="1" applyFont="1" applyFill="1"/>
    <xf numFmtId="164" fontId="19" fillId="0" borderId="12" xfId="46" applyNumberFormat="1" applyFont="1" applyFill="1" applyBorder="1"/>
    <xf numFmtId="37" fontId="19" fillId="0" borderId="0" xfId="42" quotePrefix="1" applyNumberFormat="1" applyFont="1" applyFill="1" applyBorder="1" applyAlignment="1">
      <alignment horizontal="center"/>
    </xf>
    <xf numFmtId="37" fontId="19" fillId="0" borderId="0" xfId="42" applyNumberFormat="1" applyFont="1" applyFill="1" applyBorder="1" applyAlignment="1">
      <alignment horizontal="center"/>
    </xf>
    <xf numFmtId="37" fontId="22" fillId="0" borderId="0" xfId="42" quotePrefix="1" applyNumberFormat="1" applyFont="1" applyFill="1" applyAlignment="1">
      <alignment horizontal="center"/>
    </xf>
    <xf numFmtId="37" fontId="22" fillId="0" borderId="0" xfId="42" applyNumberFormat="1" applyFont="1" applyFill="1" applyAlignment="1">
      <alignment horizontal="center"/>
    </xf>
    <xf numFmtId="37" fontId="19" fillId="0" borderId="11" xfId="42" applyNumberFormat="1" applyFont="1" applyFill="1" applyBorder="1" applyAlignment="1">
      <alignment horizontal="center"/>
    </xf>
    <xf numFmtId="37" fontId="19" fillId="0" borderId="13" xfId="42" applyNumberFormat="1" applyFont="1" applyFill="1" applyBorder="1" applyAlignment="1">
      <alignment horizontal="center"/>
    </xf>
    <xf numFmtId="0" fontId="24" fillId="0" borderId="13" xfId="0" applyFont="1" applyBorder="1" applyAlignment="1">
      <alignment horizontal="center"/>
    </xf>
    <xf numFmtId="37" fontId="22" fillId="0" borderId="0" xfId="42" quotePrefix="1" applyNumberFormat="1" applyFont="1" applyFill="1" applyAlignment="1">
      <alignment horizontal="center"/>
    </xf>
    <xf numFmtId="37" fontId="22" fillId="0" borderId="0" xfId="42" applyNumberFormat="1" applyFont="1" applyFill="1" applyAlignment="1">
      <alignment horizontal="center"/>
    </xf>
    <xf numFmtId="37" fontId="19" fillId="0" borderId="11" xfId="42" applyNumberFormat="1" applyFont="1" applyFill="1" applyBorder="1" applyAlignment="1">
      <alignment horizontal="center"/>
    </xf>
  </cellXfs>
  <cellStyles count="47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 2" xfId="43" xr:uid="{D35B8F65-AA8E-41C1-BEA7-293ADB862B80}"/>
    <cellStyle name="Currency 2" xfId="46" xr:uid="{4FE14DC2-51B0-425B-BA0B-5DB0C248EA0B}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45C977A-DEF8-4A84-9ADA-268FE7388F26}"/>
    <cellStyle name="Normal 2 2" xfId="44" xr:uid="{CE3E4055-D122-4917-98FB-68620353D2D6}"/>
    <cellStyle name="Note" xfId="15" builtinId="10" customBuiltin="1"/>
    <cellStyle name="Output" xfId="10" builtinId="21" customBuiltin="1"/>
    <cellStyle name="Percent" xfId="45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FFFF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F0C18-45B9-4E0E-BFF9-6ED9AD7C27DE}">
  <sheetPr>
    <pageSetUpPr fitToPage="1"/>
  </sheetPr>
  <dimension ref="A1:K41"/>
  <sheetViews>
    <sheetView showGridLines="0" tabSelected="1" zoomScaleNormal="100" workbookViewId="0"/>
  </sheetViews>
  <sheetFormatPr defaultColWidth="11.33203125" defaultRowHeight="15.6"/>
  <cols>
    <col min="1" max="1" width="5.33203125" style="11" customWidth="1"/>
    <col min="2" max="3" width="3" style="11" customWidth="1"/>
    <col min="4" max="4" width="4.109375" style="11" customWidth="1"/>
    <col min="5" max="5" width="39.33203125" style="11" customWidth="1"/>
    <col min="6" max="6" width="1.88671875" style="11" customWidth="1"/>
    <col min="7" max="7" width="16.109375" style="11" bestFit="1" customWidth="1"/>
    <col min="8" max="8" width="1.88671875" style="11" customWidth="1"/>
    <col min="9" max="9" width="16.109375" style="11" bestFit="1" customWidth="1"/>
    <col min="10" max="10" width="1.88671875" style="11" customWidth="1"/>
    <col min="11" max="11" width="11.44140625" style="11" bestFit="1" customWidth="1"/>
    <col min="12" max="16384" width="11.33203125" style="11"/>
  </cols>
  <sheetData>
    <row r="1" spans="1:11">
      <c r="I1" s="2"/>
    </row>
    <row r="2" spans="1:11">
      <c r="A2" s="28" t="s">
        <v>14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1">
      <c r="A3" s="23"/>
      <c r="B3" s="12"/>
      <c r="C3" s="12"/>
      <c r="D3" s="12"/>
      <c r="E3" s="12"/>
      <c r="F3" s="12"/>
      <c r="G3" s="12"/>
      <c r="H3" s="12"/>
      <c r="I3" s="12"/>
      <c r="J3" s="12"/>
    </row>
    <row r="4" spans="1:11">
      <c r="A4" s="28" t="s">
        <v>13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1">
      <c r="A5" s="28" t="s">
        <v>39</v>
      </c>
      <c r="B5" s="28"/>
      <c r="C5" s="28"/>
      <c r="D5" s="28"/>
      <c r="E5" s="28"/>
      <c r="F5" s="28"/>
      <c r="G5" s="28"/>
      <c r="H5" s="28"/>
      <c r="I5" s="28"/>
      <c r="J5" s="28"/>
      <c r="K5" s="28"/>
    </row>
    <row r="6" spans="1:11">
      <c r="A6" s="27" t="s">
        <v>12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</row>
    <row r="8" spans="1:11">
      <c r="A8" s="3"/>
      <c r="B8" s="3"/>
      <c r="C8" s="3"/>
      <c r="D8" s="3"/>
      <c r="E8" s="3"/>
      <c r="F8" s="3"/>
      <c r="G8" s="16" t="s">
        <v>11</v>
      </c>
      <c r="H8" s="3"/>
      <c r="I8" s="16" t="s">
        <v>11</v>
      </c>
      <c r="J8" s="16"/>
      <c r="K8" s="12" t="s">
        <v>10</v>
      </c>
    </row>
    <row r="9" spans="1:11">
      <c r="A9" s="12" t="s">
        <v>36</v>
      </c>
      <c r="G9" s="12" t="s">
        <v>9</v>
      </c>
      <c r="I9" s="12" t="s">
        <v>9</v>
      </c>
      <c r="J9" s="12"/>
      <c r="K9" s="12" t="s">
        <v>8</v>
      </c>
    </row>
    <row r="10" spans="1:11">
      <c r="A10" s="24" t="s">
        <v>37</v>
      </c>
      <c r="C10" s="29" t="s">
        <v>38</v>
      </c>
      <c r="D10" s="29"/>
      <c r="E10" s="29"/>
      <c r="F10" s="21"/>
      <c r="G10" s="17" t="s">
        <v>35</v>
      </c>
      <c r="I10" s="17" t="s">
        <v>34</v>
      </c>
      <c r="J10" s="20"/>
      <c r="K10" s="10" t="s">
        <v>7</v>
      </c>
    </row>
    <row r="11" spans="1:11">
      <c r="A11" s="12" t="s">
        <v>6</v>
      </c>
      <c r="C11" s="25" t="s">
        <v>5</v>
      </c>
      <c r="D11" s="26"/>
      <c r="E11" s="26"/>
      <c r="F11" s="12"/>
      <c r="G11" s="12">
        <v>-3</v>
      </c>
      <c r="I11" s="12">
        <v>-4</v>
      </c>
      <c r="J11" s="12"/>
      <c r="K11" s="12">
        <v>-5</v>
      </c>
    </row>
    <row r="13" spans="1:11">
      <c r="C13" s="1" t="s">
        <v>4</v>
      </c>
    </row>
    <row r="14" spans="1:11">
      <c r="A14" s="12">
        <f>A13+1</f>
        <v>1</v>
      </c>
      <c r="C14" s="11" t="s">
        <v>15</v>
      </c>
      <c r="G14" s="4">
        <v>7987129.538013842</v>
      </c>
      <c r="I14" s="4">
        <v>7774367.2659642529</v>
      </c>
      <c r="J14" s="4"/>
      <c r="K14" s="18">
        <f>IF((I14-G14)&lt;&gt;0,I14/G14-1,"0.00%")</f>
        <v>-2.6638139651669723E-2</v>
      </c>
    </row>
    <row r="15" spans="1:11">
      <c r="A15" s="12"/>
      <c r="C15" s="11" t="s">
        <v>16</v>
      </c>
      <c r="G15" s="14"/>
      <c r="I15" s="14"/>
      <c r="J15" s="14"/>
      <c r="K15" s="18"/>
    </row>
    <row r="16" spans="1:11">
      <c r="A16" s="12">
        <f>A14+1</f>
        <v>2</v>
      </c>
      <c r="D16" s="11" t="s">
        <v>17</v>
      </c>
      <c r="G16" s="14">
        <v>135405.9722602308</v>
      </c>
      <c r="I16" s="14">
        <v>120526.86287641736</v>
      </c>
      <c r="J16" s="14"/>
      <c r="K16" s="18">
        <f>IF((I16-G16)&lt;&gt;0,I16/G16-1,"0.00%")</f>
        <v>-0.10988517814574628</v>
      </c>
    </row>
    <row r="17" spans="1:11">
      <c r="A17" s="12">
        <f t="shared" ref="A17:A37" si="0">A16+1</f>
        <v>3</v>
      </c>
      <c r="D17" s="11" t="s">
        <v>18</v>
      </c>
      <c r="G17" s="14">
        <v>17083.989480697182</v>
      </c>
      <c r="I17" s="14">
        <v>11925.379189624477</v>
      </c>
      <c r="J17" s="14"/>
      <c r="K17" s="18">
        <f>IF((I17-G17)&lt;&gt;0,I17/G17-1,"0.00%")</f>
        <v>-0.3019558339638001</v>
      </c>
    </row>
    <row r="18" spans="1:11">
      <c r="A18" s="12">
        <f t="shared" si="0"/>
        <v>4</v>
      </c>
      <c r="C18" s="11" t="s">
        <v>19</v>
      </c>
      <c r="G18" s="14">
        <v>117673.74218245759</v>
      </c>
      <c r="I18" s="14">
        <v>331641.16353071888</v>
      </c>
      <c r="J18" s="14"/>
      <c r="K18" s="18">
        <f>IF((I18-G18)&lt;&gt;0,I18/G18-1,"0.00%")</f>
        <v>1.8183106730513994</v>
      </c>
    </row>
    <row r="19" spans="1:11">
      <c r="A19" s="12">
        <f t="shared" si="0"/>
        <v>5</v>
      </c>
      <c r="C19" s="11" t="s">
        <v>20</v>
      </c>
      <c r="G19" s="5">
        <f>SUM(G14:G18)</f>
        <v>8257293.2419372285</v>
      </c>
      <c r="I19" s="5">
        <f>SUM(I14:I18)</f>
        <v>8238460.671561013</v>
      </c>
      <c r="J19" s="6"/>
      <c r="K19" s="18">
        <f>IF((I19-G19)&lt;&gt;0,I19/G19-1,"0.00%")</f>
        <v>-2.2807195801850533E-3</v>
      </c>
    </row>
    <row r="20" spans="1:11">
      <c r="A20" s="12" t="s">
        <v>0</v>
      </c>
      <c r="G20" s="14"/>
      <c r="J20" s="14"/>
      <c r="K20" s="18"/>
    </row>
    <row r="21" spans="1:11">
      <c r="A21" s="12"/>
      <c r="C21" s="1" t="s">
        <v>3</v>
      </c>
      <c r="G21" s="14"/>
      <c r="J21" s="14"/>
      <c r="K21" s="18"/>
    </row>
    <row r="22" spans="1:11">
      <c r="A22" s="12">
        <f>A19+1</f>
        <v>6</v>
      </c>
      <c r="C22" s="11" t="s">
        <v>21</v>
      </c>
      <c r="G22" s="6">
        <v>1614349.9785088</v>
      </c>
      <c r="I22" s="6">
        <v>1405448.8844895887</v>
      </c>
      <c r="J22" s="6"/>
      <c r="K22" s="18">
        <f>IF((I22-G22)&lt;&gt;0,I22/G22-1,"0.00%")</f>
        <v>-0.12940260587866859</v>
      </c>
    </row>
    <row r="23" spans="1:11">
      <c r="A23" s="12"/>
      <c r="C23" s="11" t="s">
        <v>22</v>
      </c>
      <c r="G23" s="15"/>
      <c r="I23" s="15"/>
      <c r="J23" s="15"/>
      <c r="K23" s="18"/>
    </row>
    <row r="24" spans="1:11">
      <c r="A24" s="12">
        <f>A22+1</f>
        <v>7</v>
      </c>
      <c r="D24" s="11" t="s">
        <v>17</v>
      </c>
      <c r="G24" s="15">
        <v>414765.88050436968</v>
      </c>
      <c r="I24" s="15">
        <v>484458.00216589787</v>
      </c>
      <c r="J24" s="15"/>
      <c r="K24" s="18">
        <f t="shared" ref="K24:K30" si="1">IF((I24-G24)&lt;&gt;0,I24/G24-1,"0.00%")</f>
        <v>0.16802761494455654</v>
      </c>
    </row>
    <row r="25" spans="1:11">
      <c r="A25" s="12">
        <f t="shared" si="0"/>
        <v>8</v>
      </c>
      <c r="D25" s="11" t="s">
        <v>18</v>
      </c>
      <c r="G25" s="15">
        <v>678056.20458111621</v>
      </c>
      <c r="I25" s="15">
        <v>608281.99092907924</v>
      </c>
      <c r="J25" s="15"/>
      <c r="K25" s="18">
        <f t="shared" si="1"/>
        <v>-0.10290328910881585</v>
      </c>
    </row>
    <row r="26" spans="1:11">
      <c r="A26" s="12">
        <f t="shared" si="0"/>
        <v>9</v>
      </c>
      <c r="C26" s="11" t="s">
        <v>23</v>
      </c>
      <c r="G26" s="15">
        <v>1791881.90261</v>
      </c>
      <c r="I26" s="15">
        <v>1864297.8807999976</v>
      </c>
      <c r="J26" s="15"/>
      <c r="K26" s="18">
        <f t="shared" si="1"/>
        <v>4.0413365459252004E-2</v>
      </c>
    </row>
    <row r="27" spans="1:11">
      <c r="A27" s="12">
        <f>A26+1</f>
        <v>10</v>
      </c>
      <c r="C27" s="11" t="s">
        <v>24</v>
      </c>
      <c r="G27" s="15">
        <v>951966.94255839591</v>
      </c>
      <c r="I27" s="15">
        <v>1213973.2377749346</v>
      </c>
      <c r="J27" s="15"/>
      <c r="K27" s="18">
        <f t="shared" si="1"/>
        <v>0.27522625366843201</v>
      </c>
    </row>
    <row r="28" spans="1:11">
      <c r="A28" s="12">
        <f t="shared" si="0"/>
        <v>11</v>
      </c>
      <c r="C28" s="11" t="s">
        <v>25</v>
      </c>
      <c r="G28" s="15">
        <v>447007.12745207432</v>
      </c>
      <c r="I28" s="15">
        <v>462698.614400369</v>
      </c>
      <c r="J28" s="15"/>
      <c r="K28" s="18">
        <f t="shared" si="1"/>
        <v>3.5103437919962621E-2</v>
      </c>
    </row>
    <row r="29" spans="1:11">
      <c r="A29" s="12">
        <f t="shared" si="0"/>
        <v>12</v>
      </c>
      <c r="C29" s="11" t="s">
        <v>26</v>
      </c>
      <c r="G29" s="5">
        <f>SUM(G22:G28)</f>
        <v>5898028.0362147558</v>
      </c>
      <c r="I29" s="5">
        <f>SUM(I22:I28)</f>
        <v>6039158.6105598668</v>
      </c>
      <c r="J29" s="6"/>
      <c r="K29" s="18">
        <f t="shared" si="1"/>
        <v>2.3928433957680184E-2</v>
      </c>
    </row>
    <row r="30" spans="1:11">
      <c r="A30" s="12">
        <f t="shared" si="0"/>
        <v>13</v>
      </c>
      <c r="C30" s="1" t="s">
        <v>27</v>
      </c>
      <c r="G30" s="6">
        <f>G19-G29</f>
        <v>2359265.2057224726</v>
      </c>
      <c r="I30" s="6">
        <f>I19-I29</f>
        <v>2199302.0610011462</v>
      </c>
      <c r="J30" s="6"/>
      <c r="K30" s="18">
        <f t="shared" si="1"/>
        <v>-6.7802103948861214E-2</v>
      </c>
    </row>
    <row r="31" spans="1:11">
      <c r="A31" s="12"/>
      <c r="C31" s="1" t="s">
        <v>28</v>
      </c>
      <c r="G31" s="15"/>
      <c r="I31" s="15"/>
      <c r="J31" s="15"/>
      <c r="K31" s="18"/>
    </row>
    <row r="32" spans="1:11">
      <c r="A32" s="12">
        <f>A30+1</f>
        <v>14</v>
      </c>
      <c r="C32" s="11" t="s">
        <v>29</v>
      </c>
      <c r="G32" s="15">
        <v>390002.54883078492</v>
      </c>
      <c r="I32" s="15">
        <v>439836.43859091646</v>
      </c>
      <c r="J32" s="15"/>
      <c r="K32" s="18">
        <f t="shared" ref="K32:K37" si="2">IF((I32-G32)&lt;&gt;0,I32/G32-1,"0.00%")</f>
        <v>0.12777836942228182</v>
      </c>
    </row>
    <row r="33" spans="1:11">
      <c r="A33" s="12">
        <f t="shared" si="0"/>
        <v>15</v>
      </c>
      <c r="C33" s="11" t="s">
        <v>30</v>
      </c>
      <c r="G33" s="15">
        <v>41831.482420893481</v>
      </c>
      <c r="I33" s="15">
        <v>92967.882839243335</v>
      </c>
      <c r="J33" s="15"/>
      <c r="K33" s="18">
        <f t="shared" si="2"/>
        <v>1.2224381604226595</v>
      </c>
    </row>
    <row r="34" spans="1:11">
      <c r="A34" s="12">
        <f t="shared" si="0"/>
        <v>16</v>
      </c>
      <c r="C34" s="11" t="s">
        <v>31</v>
      </c>
      <c r="G34" s="5">
        <f>-G32+G33</f>
        <v>-348171.06640989141</v>
      </c>
      <c r="I34" s="5">
        <f>-I32+I33</f>
        <v>-346868.55575167312</v>
      </c>
      <c r="J34" s="6"/>
      <c r="K34" s="18">
        <f t="shared" si="2"/>
        <v>-3.7410077513014839E-3</v>
      </c>
    </row>
    <row r="35" spans="1:11">
      <c r="A35" s="12">
        <f t="shared" si="0"/>
        <v>17</v>
      </c>
      <c r="C35" s="1" t="s">
        <v>32</v>
      </c>
      <c r="G35" s="7">
        <f>G30+G34</f>
        <v>2011094.1393125812</v>
      </c>
      <c r="I35" s="7">
        <f>I30+I34</f>
        <v>1852433.505249473</v>
      </c>
      <c r="J35" s="7"/>
      <c r="K35" s="18">
        <f t="shared" si="2"/>
        <v>-7.8892693763873423E-2</v>
      </c>
    </row>
    <row r="36" spans="1:11">
      <c r="A36" s="12">
        <f t="shared" si="0"/>
        <v>18</v>
      </c>
      <c r="C36" s="11" t="s">
        <v>33</v>
      </c>
      <c r="G36" s="15">
        <v>455182.51721720124</v>
      </c>
      <c r="I36" s="15">
        <v>277236.869797291</v>
      </c>
      <c r="J36" s="15"/>
      <c r="K36" s="18">
        <f t="shared" si="2"/>
        <v>-0.39093251759271597</v>
      </c>
    </row>
    <row r="37" spans="1:11" ht="16.2" thickBot="1">
      <c r="A37" s="12">
        <f t="shared" si="0"/>
        <v>19</v>
      </c>
      <c r="C37" s="1" t="s">
        <v>2</v>
      </c>
      <c r="G37" s="19">
        <f>G35-G36</f>
        <v>1555911.62209538</v>
      </c>
      <c r="I37" s="19">
        <f>I35-I36</f>
        <v>1575196.635452182</v>
      </c>
      <c r="J37" s="6"/>
      <c r="K37" s="18">
        <f t="shared" si="2"/>
        <v>1.2394671447232053E-2</v>
      </c>
    </row>
    <row r="38" spans="1:11" ht="16.2" thickTop="1">
      <c r="K38" s="9"/>
    </row>
    <row r="39" spans="1:11">
      <c r="K39" s="9"/>
    </row>
    <row r="40" spans="1:11">
      <c r="C40" s="13" t="s">
        <v>1</v>
      </c>
      <c r="E40" s="8"/>
      <c r="F40" s="8"/>
      <c r="G40" s="8"/>
      <c r="H40" s="8"/>
    </row>
    <row r="41" spans="1:11">
      <c r="E41" s="8"/>
      <c r="F41" s="8"/>
      <c r="G41" s="8"/>
      <c r="H41" s="8"/>
    </row>
  </sheetData>
  <mergeCells count="6">
    <mergeCell ref="C11:E11"/>
    <mergeCell ref="A6:K6"/>
    <mergeCell ref="A5:K5"/>
    <mergeCell ref="A4:K4"/>
    <mergeCell ref="A2:K2"/>
    <mergeCell ref="C10:E10"/>
  </mergeCells>
  <printOptions horizontalCentered="1"/>
  <pageMargins left="0.45" right="0.75" top="0.75" bottom="0.75" header="0.5" footer="0.5"/>
  <pageSetup scale="89" orientation="portrait" horizontalDpi="200" verticalDpi="200" r:id="rId1"/>
  <headerFooter alignWithMargins="0">
    <oddHeader xml:space="preserve">&amp;R&amp;"Times New Roman,Regular"&amp;12Volume 1, Exhibit 1
M.F.R. Item - B-1
Page &amp;P of &amp;N </oddHeader>
  </headerFooter>
  <ignoredErrors>
    <ignoredError sqref="H11 A11:B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B-1</vt:lpstr>
      <vt:lpstr>'B-1'!Print_Area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2019-06-25T19:41:15Z</dcterms:created>
  <dcterms:modified xsi:type="dcterms:W3CDTF">2019-06-25T19:41:24Z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