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616FB654-C8DF-42C2-8505-B131F7D0D924}" xr6:coauthVersionLast="36" xr6:coauthVersionMax="36" xr10:uidLastSave="{00000000-0000-0000-0000-000000000000}"/>
  <bookViews>
    <workbookView xWindow="0" yWindow="0" windowWidth="28800" windowHeight="12228" xr2:uid="{84DE2165-F5F7-4529-A7A3-4D8D5CB462A5}"/>
  </bookViews>
  <sheets>
    <sheet name="DPP-SPA-MBR-6, Sch.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6" i="2" l="1"/>
  <c r="E44" i="2" s="1"/>
  <c r="G36" i="2"/>
  <c r="G44" i="2" s="1"/>
  <c r="I36" i="2"/>
  <c r="I44" i="2" s="1"/>
  <c r="K36" i="2"/>
  <c r="K44" i="2" l="1"/>
  <c r="J44" i="2"/>
  <c r="H44" i="2"/>
  <c r="F44" i="2"/>
  <c r="A33" i="2"/>
  <c r="A34" i="2" s="1"/>
  <c r="A35" i="2" s="1"/>
  <c r="A16" i="2"/>
  <c r="A18" i="2" s="1"/>
  <c r="A21" i="2" s="1"/>
  <c r="A22" i="2" s="1"/>
  <c r="A23" i="2" s="1"/>
  <c r="A24" i="2" s="1"/>
  <c r="A25" i="2" s="1"/>
  <c r="A27" i="2" s="1"/>
  <c r="J27" i="2"/>
  <c r="H27" i="2"/>
  <c r="F27" i="2"/>
  <c r="E25" i="2"/>
  <c r="E27" i="2" s="1"/>
  <c r="G25" i="2"/>
  <c r="G27" i="2" s="1"/>
  <c r="I25" i="2"/>
  <c r="I27" i="2" s="1"/>
  <c r="K25" i="2"/>
  <c r="K27" i="2" s="1"/>
  <c r="A36" i="2" l="1"/>
  <c r="A38" i="2" s="1"/>
  <c r="A40" i="2" s="1"/>
  <c r="A42" i="2" s="1"/>
  <c r="A44" i="2" s="1"/>
</calcChain>
</file>

<file path=xl/sharedStrings.xml><?xml version="1.0" encoding="utf-8"?>
<sst xmlns="http://schemas.openxmlformats.org/spreadsheetml/2006/main" count="41" uniqueCount="41">
  <si>
    <t>GEORGIA POWER COMPANY</t>
  </si>
  <si>
    <t xml:space="preserve"> </t>
  </si>
  <si>
    <t>Line</t>
  </si>
  <si>
    <t>No.</t>
  </si>
  <si>
    <t>Description</t>
  </si>
  <si>
    <t>Test Period</t>
  </si>
  <si>
    <t>(1)</t>
  </si>
  <si>
    <t>(2)</t>
  </si>
  <si>
    <t>(3)</t>
  </si>
  <si>
    <t>(4)</t>
  </si>
  <si>
    <t>(5)</t>
  </si>
  <si>
    <t>(6)</t>
  </si>
  <si>
    <t>(AMOUNTS IN THOUSANDS)</t>
  </si>
  <si>
    <t>Operating Expenses Generation - Fixed</t>
  </si>
  <si>
    <t>Taxes Other Than Income Taxes</t>
  </si>
  <si>
    <t>Income Taxes</t>
  </si>
  <si>
    <t>Federal Income Taxes Payable</t>
  </si>
  <si>
    <t>State Income Taxes Payable</t>
  </si>
  <si>
    <t>Total Income Taxes</t>
  </si>
  <si>
    <t>Plant-in-Service - Nuclear</t>
  </si>
  <si>
    <t>Plant-in-Service - Nuclear Fuel</t>
  </si>
  <si>
    <t>Accumulated Deferred Income Taxes - Other Property (282)</t>
  </si>
  <si>
    <t>Accumulated Deferred Income Taxes - Prepaid (190)</t>
  </si>
  <si>
    <t>Net Plant-in-Service</t>
  </si>
  <si>
    <t>Deferred Income Taxes (excluding Production Tax Credits)</t>
  </si>
  <si>
    <t>Materials &amp; Supplies Inventory</t>
  </si>
  <si>
    <t>Deferred Income Taxes - Production Tax Credits</t>
  </si>
  <si>
    <t xml:space="preserve">Net Increase to Total Operating Income </t>
  </si>
  <si>
    <t xml:space="preserve">Less: Nuclear Fuel Amortization </t>
  </si>
  <si>
    <t>Net Decrease to Total Rate Base</t>
  </si>
  <si>
    <t>FOR THE TWELVE MONTH PERIODS ENDING JULY 31, 2020 AND DECEMBER 31, 2020-2022</t>
  </si>
  <si>
    <t>PLANT VOGTLE UNITS 3 AND 4 - OTHER EXCLUDED COSTS (a)</t>
  </si>
  <si>
    <t>Depreciation - Production (b)</t>
  </si>
  <si>
    <t>Less: Accumulated Depreciation - Production (b)</t>
  </si>
  <si>
    <t xml:space="preserve">     in-service dates and the NCCR Tariff. </t>
  </si>
  <si>
    <t>Note:  Details may not add to totals due to rounding.</t>
  </si>
  <si>
    <t>(b) The depreciation expenses and accumulated depreciation associated with the Plant Vogtle Units 3 and 4 closures are excluded</t>
  </si>
  <si>
    <t>(a) The schedule does not reflect the Commission approved regulatory adjustments for Plant Vogtle Units 3 and 4 Nuclear Fuel prior to the</t>
  </si>
  <si>
    <t>Operating Income - Impacts due to Other Excluded Costs:</t>
  </si>
  <si>
    <t>Rate Base - Impacts due to Other Excluded Costs (13-Month Average):</t>
  </si>
  <si>
    <t xml:space="preserve">     from retail cost of service in this filing, as required by the Commission's Order in VCM 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</si>
</sst>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.00000_)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CG Times (WN)"/>
    </font>
    <font>
      <sz val="12"/>
      <name val="TimesNewRomanPS"/>
    </font>
    <font>
      <sz val="12"/>
      <color theme="1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43" fontId="8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Alignment="1" applyProtection="1">
      <alignment horizontal="center"/>
    </xf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quotePrefix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42" fontId="1" fillId="0" borderId="0" xfId="1" applyNumberFormat="1" applyFont="1" applyFill="1" applyProtection="1">
      <protection locked="0"/>
    </xf>
    <xf numFmtId="0" fontId="7" fillId="0" borderId="0" xfId="0" applyFont="1"/>
    <xf numFmtId="0" fontId="5" fillId="0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4" applyNumberFormat="1" applyFont="1"/>
    <xf numFmtId="0" fontId="1" fillId="0" borderId="0" xfId="0" applyFont="1" applyBorder="1"/>
    <xf numFmtId="3" fontId="1" fillId="0" borderId="0" xfId="0" applyNumberFormat="1" applyFont="1"/>
    <xf numFmtId="0" fontId="1" fillId="0" borderId="0" xfId="0" quotePrefix="1" applyFont="1" applyAlignment="1">
      <alignment horizontal="left"/>
    </xf>
    <xf numFmtId="42" fontId="5" fillId="0" borderId="0" xfId="0" applyNumberFormat="1" applyFont="1"/>
    <xf numFmtId="37" fontId="1" fillId="0" borderId="0" xfId="0" applyNumberFormat="1" applyFont="1" applyFill="1" applyBorder="1" applyAlignment="1">
      <alignment horizontal="left" inden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indent="2"/>
    </xf>
    <xf numFmtId="165" fontId="1" fillId="0" borderId="0" xfId="5" applyNumberFormat="1" applyFont="1" applyFill="1" applyProtection="1">
      <protection locked="0"/>
    </xf>
    <xf numFmtId="165" fontId="5" fillId="0" borderId="0" xfId="5" applyNumberFormat="1" applyFont="1"/>
    <xf numFmtId="42" fontId="5" fillId="0" borderId="2" xfId="0" applyNumberFormat="1" applyFont="1" applyBorder="1"/>
    <xf numFmtId="0" fontId="7" fillId="0" borderId="0" xfId="0" applyFont="1" applyAlignment="1">
      <alignment horizontal="left" indent="1"/>
    </xf>
    <xf numFmtId="42" fontId="5" fillId="0" borderId="0" xfId="0" applyNumberFormat="1" applyFont="1" applyBorder="1"/>
    <xf numFmtId="41" fontId="1" fillId="0" borderId="0" xfId="5" applyNumberFormat="1" applyFont="1" applyFill="1" applyProtection="1">
      <protection locked="0"/>
    </xf>
    <xf numFmtId="41" fontId="1" fillId="0" borderId="1" xfId="5" applyNumberFormat="1" applyFont="1" applyFill="1" applyBorder="1" applyProtection="1">
      <protection locked="0"/>
    </xf>
    <xf numFmtId="41" fontId="1" fillId="0" borderId="1" xfId="5" applyNumberFormat="1" applyFont="1" applyFill="1" applyBorder="1" applyAlignment="1" applyProtection="1">
      <alignment horizontal="right"/>
      <protection locked="0"/>
    </xf>
    <xf numFmtId="41" fontId="1" fillId="0" borderId="0" xfId="1" applyNumberFormat="1" applyFont="1" applyFill="1" applyProtection="1">
      <protection locked="0"/>
    </xf>
    <xf numFmtId="41" fontId="5" fillId="0" borderId="0" xfId="0" applyNumberFormat="1" applyFont="1"/>
    <xf numFmtId="37" fontId="9" fillId="0" borderId="0" xfId="0" applyNumberFormat="1" applyFont="1" applyFill="1" applyBorder="1" applyAlignment="1">
      <alignment horizontal="left" indent="3"/>
    </xf>
    <xf numFmtId="37" fontId="9" fillId="0" borderId="0" xfId="0" applyNumberFormat="1" applyFont="1" applyFill="1" applyBorder="1" applyAlignment="1">
      <alignment horizontal="left" indent="2"/>
    </xf>
    <xf numFmtId="0" fontId="2" fillId="0" borderId="0" xfId="1" applyFont="1" applyAlignment="1" applyProtection="1">
      <alignment horizontal="center"/>
    </xf>
    <xf numFmtId="0" fontId="2" fillId="0" borderId="0" xfId="1" quotePrefix="1" applyFont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  <xf numFmtId="0" fontId="2" fillId="0" borderId="0" xfId="0" applyFont="1" applyAlignment="1" applyProtection="1">
      <alignment horizontal="center"/>
    </xf>
  </cellXfs>
  <cellStyles count="6">
    <cellStyle name="_x0013_" xfId="3" xr:uid="{9CF86EA8-FEE8-429E-BA49-3AB04E5C03A6}"/>
    <cellStyle name="_x0013_ 2 2 8" xfId="4" xr:uid="{C0B1353D-5849-492A-8D0C-4F030B039FE4}"/>
    <cellStyle name="Comma" xfId="5" builtinId="3"/>
    <cellStyle name="Normal" xfId="0" builtinId="0"/>
    <cellStyle name="Normal 2" xfId="2" xr:uid="{B7A2E8FF-4ECC-4AC6-868D-1739A93DC129}"/>
    <cellStyle name="Normal 57" xfId="1" xr:uid="{F46B151C-B14E-496D-B297-5A0CE7C533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0305-C29D-43A4-ABBD-171E038AD3D6}">
  <dimension ref="A1:K55"/>
  <sheetViews>
    <sheetView showGridLines="0" tabSelected="1" zoomScale="90" zoomScaleNormal="90" workbookViewId="0">
      <selection sqref="A1:K1"/>
    </sheetView>
  </sheetViews>
  <sheetFormatPr defaultColWidth="9.109375" defaultRowHeight="15.6"/>
  <cols>
    <col min="1" max="1" width="9.109375" style="8"/>
    <col min="2" max="2" width="2.6640625" style="7" customWidth="1"/>
    <col min="3" max="3" width="61.109375" style="7" customWidth="1"/>
    <col min="4" max="4" width="2.6640625" style="7" customWidth="1"/>
    <col min="5" max="5" width="13.6640625" style="7" customWidth="1"/>
    <col min="6" max="6" width="2.6640625" style="7" customWidth="1"/>
    <col min="7" max="7" width="13.6640625" style="7" customWidth="1"/>
    <col min="8" max="8" width="2.6640625" style="7" customWidth="1"/>
    <col min="9" max="9" width="13.6640625" style="7" customWidth="1"/>
    <col min="10" max="10" width="2.6640625" style="7" customWidth="1"/>
    <col min="11" max="11" width="13.6640625" style="7" customWidth="1"/>
    <col min="12" max="16384" width="9.109375" style="7"/>
  </cols>
  <sheetData>
    <row r="1" spans="1:11" s="2" customForma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2" customFormat="1">
      <c r="A2" s="1"/>
      <c r="B2" s="1"/>
      <c r="D2" s="3" t="s">
        <v>1</v>
      </c>
      <c r="E2" s="3"/>
      <c r="F2" s="3"/>
    </row>
    <row r="3" spans="1:11" s="2" customFormat="1">
      <c r="A3" s="35" t="s">
        <v>31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s="12" customFormat="1">
      <c r="A4" s="36" t="s">
        <v>30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s="12" customFormat="1">
      <c r="A5" s="37" t="s">
        <v>12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8" spans="1:11" s="2" customFormat="1">
      <c r="A8" s="1" t="s">
        <v>2</v>
      </c>
      <c r="B8" s="1"/>
      <c r="K8" s="1"/>
    </row>
    <row r="9" spans="1:11" s="2" customFormat="1">
      <c r="A9" s="4" t="s">
        <v>3</v>
      </c>
      <c r="B9" s="1"/>
      <c r="C9" s="4" t="s">
        <v>4</v>
      </c>
      <c r="D9" s="5"/>
      <c r="E9" s="4" t="s">
        <v>5</v>
      </c>
      <c r="F9" s="5"/>
      <c r="G9" s="4">
        <v>2020</v>
      </c>
      <c r="H9" s="5"/>
      <c r="I9" s="4">
        <v>2021</v>
      </c>
      <c r="J9" s="5"/>
      <c r="K9" s="4">
        <v>2022</v>
      </c>
    </row>
    <row r="10" spans="1:11" s="2" customFormat="1">
      <c r="A10" s="6" t="s">
        <v>6</v>
      </c>
      <c r="B10" s="1"/>
      <c r="C10" s="6" t="s">
        <v>7</v>
      </c>
      <c r="D10" s="5"/>
      <c r="E10" s="6" t="s">
        <v>8</v>
      </c>
      <c r="F10" s="6"/>
      <c r="G10" s="6" t="s">
        <v>9</v>
      </c>
      <c r="H10" s="6"/>
      <c r="I10" s="6" t="s">
        <v>10</v>
      </c>
      <c r="J10" s="6"/>
      <c r="K10" s="6" t="s">
        <v>11</v>
      </c>
    </row>
    <row r="12" spans="1:11">
      <c r="C12" s="10" t="s">
        <v>38</v>
      </c>
    </row>
    <row r="14" spans="1:11">
      <c r="A14" s="8">
        <v>1</v>
      </c>
      <c r="C14" s="19" t="s">
        <v>13</v>
      </c>
      <c r="E14" s="9">
        <v>0</v>
      </c>
      <c r="F14" s="9">
        <v>0</v>
      </c>
      <c r="G14" s="9">
        <v>0</v>
      </c>
      <c r="H14" s="9">
        <v>0</v>
      </c>
      <c r="I14" s="9">
        <v>-8300</v>
      </c>
      <c r="K14" s="9">
        <v>-87000</v>
      </c>
    </row>
    <row r="15" spans="1:11">
      <c r="C15" s="20"/>
    </row>
    <row r="16" spans="1:11">
      <c r="A16" s="8">
        <f>A14+1</f>
        <v>2</v>
      </c>
      <c r="C16" s="19" t="s">
        <v>32</v>
      </c>
      <c r="E16" s="30">
        <v>-1520.0800090671999</v>
      </c>
      <c r="F16" s="30">
        <v>0</v>
      </c>
      <c r="G16" s="30">
        <v>-1555.803384872534</v>
      </c>
      <c r="H16" s="30">
        <v>0</v>
      </c>
      <c r="I16" s="30">
        <v>-8266.0018356476212</v>
      </c>
      <c r="J16" s="30">
        <v>0</v>
      </c>
      <c r="K16" s="30">
        <v>-86518.078819078088</v>
      </c>
    </row>
    <row r="17" spans="1:11">
      <c r="C17" s="20"/>
      <c r="E17" s="31"/>
      <c r="F17" s="31"/>
      <c r="G17" s="31"/>
      <c r="H17" s="31"/>
      <c r="I17" s="31"/>
      <c r="J17" s="31"/>
      <c r="K17" s="31"/>
    </row>
    <row r="18" spans="1:11">
      <c r="A18" s="8">
        <f>A16+1</f>
        <v>3</v>
      </c>
      <c r="C18" s="19" t="s">
        <v>14</v>
      </c>
      <c r="E18" s="30">
        <v>0</v>
      </c>
      <c r="F18" s="30">
        <v>0</v>
      </c>
      <c r="G18" s="30">
        <v>0</v>
      </c>
      <c r="H18" s="30">
        <v>0</v>
      </c>
      <c r="I18" s="30">
        <v>-1898.6759999999999</v>
      </c>
      <c r="J18" s="30">
        <v>0</v>
      </c>
      <c r="K18" s="30">
        <v>-37479.25783000001</v>
      </c>
    </row>
    <row r="19" spans="1:11">
      <c r="C19" s="20"/>
      <c r="E19" s="31"/>
      <c r="F19" s="31"/>
      <c r="G19" s="31"/>
      <c r="H19" s="31"/>
      <c r="I19" s="30"/>
      <c r="J19" s="30"/>
      <c r="K19" s="30"/>
    </row>
    <row r="20" spans="1:11">
      <c r="C20" s="25" t="s">
        <v>15</v>
      </c>
      <c r="E20" s="31"/>
      <c r="F20" s="31"/>
      <c r="G20" s="31"/>
      <c r="H20" s="31"/>
      <c r="I20" s="30"/>
      <c r="J20" s="30"/>
      <c r="K20" s="30"/>
    </row>
    <row r="21" spans="1:11">
      <c r="A21" s="8">
        <f>A18+1</f>
        <v>4</v>
      </c>
      <c r="C21" s="21" t="s">
        <v>16</v>
      </c>
      <c r="E21" s="9">
        <v>-3.337721425619975</v>
      </c>
      <c r="F21" s="30"/>
      <c r="G21" s="9">
        <v>-3.3402224243746446</v>
      </c>
      <c r="H21" s="30"/>
      <c r="I21" s="9">
        <v>-6369.6380153004411</v>
      </c>
      <c r="J21" s="30"/>
      <c r="K21" s="9">
        <v>14480.71869410279</v>
      </c>
    </row>
    <row r="22" spans="1:11">
      <c r="A22" s="8">
        <f>A21+1</f>
        <v>5</v>
      </c>
      <c r="C22" s="21" t="s">
        <v>17</v>
      </c>
      <c r="E22" s="27">
        <v>-0.91455019596335774</v>
      </c>
      <c r="F22" s="9"/>
      <c r="G22" s="27">
        <v>-0.91525027551624305</v>
      </c>
      <c r="H22" s="22"/>
      <c r="I22" s="27">
        <v>-1855.4205900248844</v>
      </c>
      <c r="J22" s="22"/>
      <c r="K22" s="27">
        <v>3727.6669385884525</v>
      </c>
    </row>
    <row r="23" spans="1:11">
      <c r="A23" s="8">
        <f t="shared" ref="A23:A25" si="0">A22+1</f>
        <v>6</v>
      </c>
      <c r="C23" s="21" t="s">
        <v>24</v>
      </c>
      <c r="E23" s="27">
        <v>391.68668902176859</v>
      </c>
      <c r="F23" s="9"/>
      <c r="G23" s="27">
        <v>401.92491741787109</v>
      </c>
      <c r="H23" s="22"/>
      <c r="I23" s="27">
        <v>12896.4711122687</v>
      </c>
      <c r="J23" s="22"/>
      <c r="K23" s="27">
        <v>35116.046737155004</v>
      </c>
    </row>
    <row r="24" spans="1:11">
      <c r="A24" s="8">
        <f t="shared" si="0"/>
        <v>7</v>
      </c>
      <c r="C24" s="21" t="s">
        <v>26</v>
      </c>
      <c r="E24" s="29">
        <v>0</v>
      </c>
      <c r="G24" s="28">
        <v>0</v>
      </c>
      <c r="H24" s="23"/>
      <c r="I24" s="28">
        <v>6542.0154000000002</v>
      </c>
      <c r="J24" s="22">
        <v>0</v>
      </c>
      <c r="K24" s="28">
        <v>70350.64</v>
      </c>
    </row>
    <row r="25" spans="1:11">
      <c r="A25" s="8">
        <f t="shared" si="0"/>
        <v>8</v>
      </c>
      <c r="C25" s="32" t="s">
        <v>18</v>
      </c>
      <c r="E25" s="18">
        <f>SUM(E21:E24)</f>
        <v>387.43441740018523</v>
      </c>
      <c r="G25" s="18">
        <f>SUM(G21:G24)</f>
        <v>397.66944471798018</v>
      </c>
      <c r="I25" s="18">
        <f>SUM(I21:I24)</f>
        <v>11213.427906943376</v>
      </c>
      <c r="K25" s="18">
        <f>SUM(K21:K24)</f>
        <v>123675.07236984625</v>
      </c>
    </row>
    <row r="26" spans="1:11">
      <c r="I26" s="9"/>
      <c r="J26" s="9"/>
      <c r="K26" s="9"/>
    </row>
    <row r="27" spans="1:11" ht="16.2" thickBot="1">
      <c r="A27" s="8">
        <f>A25+1</f>
        <v>9</v>
      </c>
      <c r="C27" s="10" t="s">
        <v>27</v>
      </c>
      <c r="E27" s="24">
        <f>-SUM(E14,E16,E18,E25)</f>
        <v>1132.6455916670147</v>
      </c>
      <c r="F27" s="18">
        <f t="shared" ref="F27:K27" si="1">-SUM(F14,F16,F18,F25)</f>
        <v>0</v>
      </c>
      <c r="G27" s="24">
        <f t="shared" si="1"/>
        <v>1158.1339401545538</v>
      </c>
      <c r="H27" s="18">
        <f t="shared" si="1"/>
        <v>0</v>
      </c>
      <c r="I27" s="24">
        <f t="shared" si="1"/>
        <v>7251.2499287042447</v>
      </c>
      <c r="J27" s="18">
        <f t="shared" si="1"/>
        <v>0</v>
      </c>
      <c r="K27" s="24">
        <f t="shared" si="1"/>
        <v>87322.264279231866</v>
      </c>
    </row>
    <row r="28" spans="1:11" ht="16.2" thickTop="1">
      <c r="C28" s="10"/>
      <c r="E28" s="26"/>
      <c r="F28" s="18"/>
      <c r="G28" s="26"/>
      <c r="H28" s="18"/>
      <c r="I28" s="26"/>
      <c r="J28" s="18"/>
      <c r="K28" s="26"/>
    </row>
    <row r="30" spans="1:11">
      <c r="C30" s="10" t="s">
        <v>39</v>
      </c>
    </row>
    <row r="32" spans="1:11">
      <c r="A32" s="8">
        <v>10</v>
      </c>
      <c r="C32" s="19" t="s">
        <v>19</v>
      </c>
      <c r="E32" s="9">
        <v>0</v>
      </c>
      <c r="F32" s="9"/>
      <c r="G32" s="9">
        <v>0</v>
      </c>
      <c r="H32" s="9"/>
      <c r="I32" s="9">
        <v>-711036.29450309963</v>
      </c>
      <c r="J32" s="9"/>
      <c r="K32" s="9">
        <v>-5083356.0872064391</v>
      </c>
    </row>
    <row r="33" spans="1:11">
      <c r="A33" s="8">
        <f>A32+1</f>
        <v>11</v>
      </c>
      <c r="C33" s="19" t="s">
        <v>20</v>
      </c>
      <c r="E33" s="27">
        <v>0</v>
      </c>
      <c r="F33" s="23"/>
      <c r="G33" s="27">
        <v>0</v>
      </c>
      <c r="H33" s="23"/>
      <c r="I33" s="27">
        <v>-17698.851192307691</v>
      </c>
      <c r="J33" s="22"/>
      <c r="K33" s="27">
        <v>-155780.19214692304</v>
      </c>
    </row>
    <row r="34" spans="1:11">
      <c r="A34" s="8">
        <f>A33+1</f>
        <v>12</v>
      </c>
      <c r="C34" s="19" t="s">
        <v>33</v>
      </c>
      <c r="E34" s="27">
        <v>-4992.4466925472771</v>
      </c>
      <c r="F34" s="22">
        <v>0</v>
      </c>
      <c r="G34" s="27">
        <v>-5632.4542469557555</v>
      </c>
      <c r="H34" s="22">
        <v>0</v>
      </c>
      <c r="I34" s="27">
        <v>-7704.4267434263738</v>
      </c>
      <c r="J34" s="22">
        <v>0</v>
      </c>
      <c r="K34" s="27">
        <v>-56067.814241281136</v>
      </c>
    </row>
    <row r="35" spans="1:11">
      <c r="A35" s="8">
        <f>A34+1</f>
        <v>13</v>
      </c>
      <c r="C35" s="19" t="s">
        <v>28</v>
      </c>
      <c r="E35" s="28">
        <v>0</v>
      </c>
      <c r="F35" s="23"/>
      <c r="G35" s="28">
        <v>0</v>
      </c>
      <c r="H35" s="23"/>
      <c r="I35" s="28">
        <v>-7061.9325696535025</v>
      </c>
      <c r="J35" s="22">
        <v>0</v>
      </c>
      <c r="K35" s="28">
        <v>-78985.347821181727</v>
      </c>
    </row>
    <row r="36" spans="1:11">
      <c r="A36" s="8">
        <f>A35+1</f>
        <v>14</v>
      </c>
      <c r="C36" s="33" t="s">
        <v>23</v>
      </c>
      <c r="E36" s="9">
        <f>E32+E33-E34-E35</f>
        <v>4992.4466925472771</v>
      </c>
      <c r="G36" s="9">
        <f>G32+G33-G34-G35</f>
        <v>5632.4542469557555</v>
      </c>
      <c r="I36" s="9">
        <f>I32+I33-I34-I35</f>
        <v>-713968.78638232744</v>
      </c>
      <c r="J36" s="9"/>
      <c r="K36" s="9">
        <f>K32+K33-K34-K35</f>
        <v>-5104083.1172909001</v>
      </c>
    </row>
    <row r="37" spans="1:11">
      <c r="C37" s="20"/>
    </row>
    <row r="38" spans="1:11">
      <c r="A38" s="8">
        <f>A36+1</f>
        <v>15</v>
      </c>
      <c r="C38" s="19" t="s">
        <v>25</v>
      </c>
      <c r="E38" s="9">
        <v>-12955.343442604913</v>
      </c>
      <c r="F38" s="30"/>
      <c r="G38" s="9">
        <v>-19326.823824213883</v>
      </c>
      <c r="H38" s="30"/>
      <c r="I38" s="9">
        <v>-32211.373040356499</v>
      </c>
      <c r="J38" s="30"/>
      <c r="K38" s="9">
        <v>-37365.19272681357</v>
      </c>
    </row>
    <row r="39" spans="1:11">
      <c r="C39" s="20"/>
      <c r="E39" s="30"/>
      <c r="F39" s="31"/>
      <c r="G39" s="30"/>
      <c r="H39" s="31"/>
      <c r="I39" s="31"/>
      <c r="J39" s="31"/>
      <c r="K39" s="31"/>
    </row>
    <row r="40" spans="1:11">
      <c r="A40" s="8">
        <f>A38+1</f>
        <v>16</v>
      </c>
      <c r="C40" s="20" t="s">
        <v>21</v>
      </c>
      <c r="E40" s="30">
        <v>0</v>
      </c>
      <c r="F40" s="31"/>
      <c r="G40" s="30">
        <v>0</v>
      </c>
      <c r="H40" s="31"/>
      <c r="I40" s="30">
        <v>-80221.249390000026</v>
      </c>
      <c r="J40" s="31"/>
      <c r="K40" s="30">
        <v>-171573.84515000007</v>
      </c>
    </row>
    <row r="41" spans="1:11">
      <c r="C41" s="20"/>
      <c r="E41" s="30"/>
      <c r="F41" s="31"/>
      <c r="G41" s="30"/>
      <c r="H41" s="31"/>
      <c r="I41" s="30"/>
      <c r="J41" s="31"/>
      <c r="K41" s="31"/>
    </row>
    <row r="42" spans="1:11">
      <c r="A42" s="8">
        <f>A40+1</f>
        <v>17</v>
      </c>
      <c r="C42" s="20" t="s">
        <v>22</v>
      </c>
      <c r="E42" s="30">
        <v>0</v>
      </c>
      <c r="F42" s="31"/>
      <c r="G42" s="30">
        <v>0</v>
      </c>
      <c r="H42" s="31"/>
      <c r="I42" s="30">
        <v>3233.968710000001</v>
      </c>
      <c r="J42" s="31"/>
      <c r="K42" s="30">
        <v>7289.5047199739365</v>
      </c>
    </row>
    <row r="43" spans="1:11">
      <c r="C43" s="11"/>
      <c r="I43" s="9"/>
      <c r="J43" s="9"/>
      <c r="K43" s="9"/>
    </row>
    <row r="44" spans="1:11" ht="16.2" thickBot="1">
      <c r="A44" s="8">
        <f>A42+1</f>
        <v>18</v>
      </c>
      <c r="C44" s="10" t="s">
        <v>29</v>
      </c>
      <c r="E44" s="24">
        <f>SUM(E36,E38,E40,E42)</f>
        <v>-7962.8967500576364</v>
      </c>
      <c r="F44" s="18">
        <f>SUM(F32,F33,F34,F35,F38,F40,F42)</f>
        <v>0</v>
      </c>
      <c r="G44" s="24">
        <f>SUM(G36,G38,G40,G42)</f>
        <v>-13694.369577258127</v>
      </c>
      <c r="H44" s="18">
        <f>SUM(H32,H33,H34,H35,H38,H40,H42)</f>
        <v>0</v>
      </c>
      <c r="I44" s="24">
        <f>SUM(I36,I38,I40,I42)</f>
        <v>-823167.44010268396</v>
      </c>
      <c r="J44" s="18">
        <f>SUM(J32,J33,J34,J35,J38,J40,J42)</f>
        <v>0</v>
      </c>
      <c r="K44" s="24">
        <f>SUM(K36,K38,K40,K42)</f>
        <v>-5305732.6504477402</v>
      </c>
    </row>
    <row r="45" spans="1:11" ht="16.2" thickTop="1">
      <c r="C45" s="10"/>
      <c r="E45" s="26"/>
      <c r="F45" s="18"/>
      <c r="G45" s="26"/>
      <c r="H45" s="18"/>
      <c r="I45" s="26"/>
      <c r="J45" s="18"/>
      <c r="K45" s="26"/>
    </row>
    <row r="47" spans="1:11">
      <c r="B47" s="17" t="s">
        <v>37</v>
      </c>
    </row>
    <row r="48" spans="1:11">
      <c r="B48" s="17" t="s">
        <v>34</v>
      </c>
    </row>
    <row r="49" spans="1:11">
      <c r="B49" s="17" t="s">
        <v>36</v>
      </c>
      <c r="C49" s="14"/>
      <c r="D49" s="15"/>
      <c r="E49" s="12"/>
      <c r="F49" s="15"/>
      <c r="G49" s="12"/>
      <c r="H49" s="15"/>
      <c r="I49" s="16"/>
      <c r="J49" s="15"/>
      <c r="K49" s="12"/>
    </row>
    <row r="50" spans="1:11">
      <c r="B50" s="17" t="s">
        <v>40</v>
      </c>
      <c r="C50" s="14"/>
      <c r="D50" s="15"/>
      <c r="E50" s="12"/>
      <c r="F50" s="15"/>
      <c r="G50" s="12"/>
      <c r="H50" s="15"/>
      <c r="I50" s="16"/>
      <c r="J50" s="15"/>
      <c r="K50" s="12"/>
    </row>
    <row r="51" spans="1:11" s="12" customFormat="1">
      <c r="A51" s="13"/>
    </row>
    <row r="52" spans="1:11" s="12" customFormat="1">
      <c r="A52" s="13"/>
      <c r="B52" s="12" t="s">
        <v>35</v>
      </c>
    </row>
    <row r="53" spans="1:11" s="12" customFormat="1">
      <c r="A53" s="13"/>
      <c r="B53" s="14"/>
      <c r="C53" s="14"/>
      <c r="D53" s="15"/>
      <c r="F53" s="15"/>
      <c r="H53" s="15"/>
      <c r="I53" s="16"/>
      <c r="J53" s="15"/>
    </row>
    <row r="54" spans="1:11" s="12" customFormat="1">
      <c r="A54" s="13"/>
      <c r="B54" s="17"/>
      <c r="C54" s="14"/>
      <c r="D54" s="15"/>
      <c r="F54" s="15"/>
      <c r="H54" s="15"/>
      <c r="I54" s="16"/>
      <c r="J54" s="15"/>
    </row>
    <row r="55" spans="1:11">
      <c r="B55" s="14"/>
    </row>
  </sheetData>
  <mergeCells count="4">
    <mergeCell ref="A1:K1"/>
    <mergeCell ref="A3:K3"/>
    <mergeCell ref="A4:K4"/>
    <mergeCell ref="A5:K5"/>
  </mergeCells>
  <pageMargins left="0.7" right="0.7" top="0.75" bottom="0.75" header="0.3" footer="0.3"/>
  <pageSetup scale="63" orientation="portrait" horizontalDpi="200" verticalDpi="200" r:id="rId1"/>
  <headerFooter>
    <oddHeader xml:space="preserve">&amp;R&amp;"Times New Roman,Regular"&amp;12Exhibit___(DPP/SPA/MBR-6, Schedule 3)
Page 1 of 1
</oddHeader>
  </headerFooter>
  <ignoredErrors>
    <ignoredError sqref="K36 I36 G36 E3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DPP-SPA-MBR-6, Sch.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2019-06-25T17:42:05Z</dcterms:created>
  <dcterms:modified xsi:type="dcterms:W3CDTF">2019-06-25T17:42:15Z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